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gresos MIR 2017" sheetId="1" r:id="rId3"/>
    <sheet state="visible" name="Egresos MIR 2017" sheetId="2" r:id="rId4"/>
    <sheet state="hidden" name="Ante proy Egresos MIR 2017" sheetId="3" r:id="rId5"/>
    <sheet state="hidden" name="Egresos MIR 2016 x componente" sheetId="4" r:id="rId6"/>
    <sheet state="hidden" name="NOTAS PPTO CAP 1000" sheetId="5" r:id="rId7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H22">
      <text>
        <t xml:space="preserve">Además: 
$68 honorarios
$25 horas extra
$31 gts médicos
$180 indemnizaciones</t>
      </text>
    </comment>
    <comment authorId="0" ref="C25">
      <text>
        <t xml:space="preserve">rgarcia:
PAPELERÍA</t>
      </text>
    </comment>
    <comment authorId="0" ref="C26">
      <text>
        <t xml:space="preserve">rgarcia:
Estudios American Chamber</t>
      </text>
    </comment>
    <comment authorId="0" ref="C27">
      <text>
        <t xml:space="preserve">rgarcia:
TONER, CD, DVD, FUNDAS, CABLES, ETC</t>
      </text>
    </comment>
    <comment authorId="0" ref="F27">
      <text>
        <t xml:space="preserve">Stock de tóner</t>
      </text>
    </comment>
    <comment authorId="0" ref="F28">
      <text>
        <t xml:space="preserve">CD's para agotar partida.</t>
      </text>
    </comment>
    <comment authorId="0" ref="N31">
      <text>
        <t xml:space="preserve">Para coffee break salas de juntas</t>
      </text>
    </comment>
    <comment authorId="0" ref="F32">
      <text>
        <t xml:space="preserve">Real 50K</t>
      </text>
    </comment>
    <comment authorId="0" ref="C37">
      <text>
        <t xml:space="preserve">CONEXIÓN A CASA DE MEL DE GAS Y PUERTA ALUMINIO DEL ÁREA SUSTANT
Asignaciones destinadas a cubrir los gastos por adquisición de productos para
construcción, reparación y mantenimiento hechos de hierro, acero, aluminio, cobre,
zinc, bronce y otras aleaciones, tales como: lingotes, planchas, planchones, hojalata,
perfiles, alambres, varillas, ventanas y puertas metálicas, clavos, tornillos y tuercas de
todo tipo; mallas ciclónicas y cercas metálicas, etc.</t>
      </text>
    </comment>
    <comment authorId="0" ref="C38">
      <text>
        <t xml:space="preserve">Persianas, viniles, baños Mel y baño bodega admva, sombrillas terraza </t>
      </text>
    </comment>
    <comment authorId="0" ref="C39">
      <text>
        <t xml:space="preserve">rgarcia:
SE TIENE PINTURA EN EXISTENCIA</t>
      </text>
    </comment>
    <comment authorId="0" ref="C41">
      <text>
        <t xml:space="preserve">rgarcia:
HAY EN STOCK</t>
      </text>
    </comment>
    <comment authorId="0" ref="C44">
      <text>
        <t xml:space="preserve">Taller:
Asignaciones destinadas a cubrir erogaciones por adquisición de productos a partir del
hule o de resinas plásticas, perfiles, tubos y conexiones, productos laminados, placas
espumas, envases y contenedores, entre otros productos. Incluye P.V.C.</t>
      </text>
    </comment>
    <comment authorId="0" ref="C46">
      <text>
        <t xml:space="preserve">Considerar sólo $39,000
OJO: En bitácoras aparecen $84,000 ejercidos xq parte de ese $ estaba en saldo en tarjeta, comprado con ppto 2015</t>
      </text>
    </comment>
    <comment authorId="0" ref="C49">
      <text>
        <t xml:space="preserve">rgarcia:
protección civil</t>
      </text>
    </comment>
    <comment authorId="0" ref="C51">
      <text>
        <t xml:space="preserve">Palas, picos, etc
escaleras y/o andamio</t>
      </text>
    </comment>
    <comment authorId="0" ref="C53">
      <text>
        <t xml:space="preserve">rgarcia:
batería para laptop, puertos USB, puertos HDMI, circuitos, bocinas, pantallas, ratones,
teclados, cámaras</t>
      </text>
    </comment>
    <comment authorId="0" ref="C55">
      <text>
        <t xml:space="preserve">rgarcia:
compra 2 control remoto para AA</t>
      </text>
    </comment>
    <comment authorId="0" ref="C64">
      <text>
        <t xml:space="preserve">Incluye enlace dedicado de 10 Mb . $7,500 mensual</t>
      </text>
    </comment>
    <comment authorId="0" ref="M64">
      <text>
        <t xml:space="preserve">Enlaces dedicados
Servicio de internet</t>
      </text>
    </comment>
    <comment authorId="0" ref="N64">
      <text>
        <t xml:space="preserve">BAM</t>
      </text>
    </comment>
    <comment authorId="0" ref="C66">
      <text>
        <t xml:space="preserve">rgarcia:
respaldo en la nube</t>
      </text>
    </comment>
    <comment authorId="0" ref="C69">
      <text>
        <t xml:space="preserve">rgarcia:
DICTAMINACIÓN DE ESTADOS FINANCIEROS</t>
      </text>
    </comment>
    <comment authorId="0" ref="C70">
      <text>
        <t xml:space="preserve">Considerar $2'000,000 para BM
Comprar los dólares necesarios para el pago 2017 el mismo día de JG.
</t>
      </text>
    </comment>
    <comment authorId="0" ref="C71">
      <text>
        <t xml:space="preserve">
$30,000 DTI
$17,500 + IVA UA (Diplomado Contabilidad gubernamental Lulú)</t>
      </text>
    </comment>
    <comment authorId="0" ref="C74">
      <text>
        <t xml:space="preserve">rcampos:
rotular vehicuos</t>
      </text>
    </comment>
    <comment authorId="0" ref="C75">
      <text>
        <t xml:space="preserve">rgarcia:
ESTUDIOS DE EXPECTATIVAS
</t>
      </text>
    </comment>
    <comment authorId="0" ref="Q78">
      <text>
        <t xml:space="preserve">Es correcto, debe ser 3441</t>
      </text>
    </comment>
    <comment authorId="0" ref="C79">
      <text>
        <t xml:space="preserve">Se incrementan 35 para dejarla en 200, y llegar así al monto ejercido en 2016
Más 20 para posterior reducción del 10% o bien para usar en caso de incrementarse significativamente el valor del edificio y /o su mobiliario</t>
      </text>
    </comment>
    <comment authorId="0" ref="Q82">
      <text>
        <t xml:space="preserve">Estaba con el nombre del COG 2015, ya quedó corregido</t>
      </text>
    </comment>
    <comment authorId="0" ref="C84">
      <text>
        <t xml:space="preserve">rgarcia:
conversión de 2 vehículos a gas (considerando 2 mil dólares x vehículo)</t>
      </text>
    </comment>
    <comment authorId="0" ref="C85">
      <text>
        <t xml:space="preserve">escribe aquí
15 Mantenimiento CCTV
15 Mtto planta energía 
30 Kit mtto paneles solares
 9 Mtto Subestación
50 Mtto AA
6    Cambio de filtros
4   Cambio membranas filtros
11 Reducción pptal</t>
      </text>
    </comment>
    <comment authorId="0" ref="Q109">
      <text>
        <t xml:space="preserve">listo :)</t>
      </text>
    </comment>
    <comment authorId="0" ref="C112">
      <text>
        <t xml:space="preserve">rgarcia:
EQUIPO CON GPS (2016) SON 200 MIL. EL RESTO SE PONDRÁ DE LAGOS</t>
      </text>
    </comment>
    <comment authorId="0" ref="C113">
      <text>
        <t xml:space="preserve">rgarcia:
grabadora jurídico</t>
      </text>
    </comment>
    <comment authorId="0" ref="C114">
      <text>
        <t xml:space="preserve">rgarcia:
VEHÍCULO HIBRIDO</t>
      </text>
    </comment>
    <comment authorId="0" ref="C115">
      <text>
        <t xml:space="preserve">rgarcia:
3 SWITCH HP</t>
      </text>
    </comment>
    <comment authorId="0" ref="C116">
      <text>
        <t xml:space="preserve">rgarcia:
PARA JURÍDICO. LICENCIA PARA VERSIONES ESTENOGRÁFICAS</t>
      </text>
    </comment>
    <comment authorId="0" ref="C119">
      <text>
        <t xml:space="preserve">El monto autorizado es de 37´171,015, sin embargo aquí esta reflejado lo que realmente será para el IIEG, el resto es de las partidas que debemos descontar: Gasolina 39,000, difusión por internet 5,400 y gastos de representación 11,000. TOTAL: 55,400</t>
      </text>
    </comment>
    <comment authorId="0" ref="H119">
      <text>
        <t xml:space="preserve">Sin BM
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D15">
      <text>
        <t xml:space="preserve">Van a sobrar $4,500, conforme al cobro recibido del Plan múltiple de beneficios del 1er cuatrimestre</t>
      </text>
    </comment>
    <comment authorId="0" ref="C22">
      <text>
        <t xml:space="preserve">Elim 3 pzas: 935,167.33
BSP DA: 180,080</t>
      </text>
    </comment>
    <comment authorId="0" ref="K22">
      <text>
        <t xml:space="preserve">Además: 
$68 honorarios
$25 horas extra
$31 gts médicos
$180 indemnizaciones</t>
      </text>
    </comment>
    <comment authorId="0" ref="F25">
      <text>
        <t xml:space="preserve">rgarcia:
PAPELERÍA</t>
      </text>
    </comment>
    <comment authorId="0" ref="C26">
      <text>
        <t xml:space="preserve">american chamber</t>
      </text>
    </comment>
    <comment authorId="0" ref="F26">
      <text>
        <t xml:space="preserve">rgarcia:
Estudios American Chamber</t>
      </text>
    </comment>
    <comment authorId="0" ref="F27">
      <text>
        <t xml:space="preserve">rgarcia:
TONER, CD, DVD, FUNDAS, CABLES, ETC</t>
      </text>
    </comment>
    <comment authorId="0" ref="I27">
      <text>
        <t xml:space="preserve">Stock de tóner</t>
      </text>
    </comment>
    <comment authorId="0" ref="C28">
      <text>
        <t xml:space="preserve">Suscripciones a periódicos</t>
      </text>
    </comment>
    <comment authorId="0" ref="I28">
      <text>
        <t xml:space="preserve">CD's para agotar partida.</t>
      </text>
    </comment>
    <comment authorId="0" ref="C31">
      <text>
        <t xml:space="preserve">3,000 Coffee break BM</t>
      </text>
    </comment>
    <comment authorId="0" ref="Q31">
      <text>
        <t xml:space="preserve">Para coffee break salas de juntas</t>
      </text>
    </comment>
    <comment authorId="0" ref="C32">
      <text>
        <t xml:space="preserve">18,000 BM</t>
      </text>
    </comment>
    <comment authorId="0" ref="I32">
      <text>
        <t xml:space="preserve">Real 50K</t>
      </text>
    </comment>
    <comment authorId="0" ref="F37">
      <text>
        <t xml:space="preserve">CONEXIÓN A CASA DE MEL DE GAS Y PUERTA ALUMINIO DEL ÁREA SUSTANT
Asignaciones destinadas a cubrir los gastos por adquisición de productos para
construcción, reparación y mantenimiento hechos de hierro, acero, aluminio, cobre,
zinc, bronce y otras aleaciones, tales como: lingotes, planchas, planchones, hojalata,
perfiles, alambres, varillas, ventanas y puertas metálicas, clavos, tornillos y tuercas de
todo tipo; mallas ciclónicas y cercas metálicas, etc.</t>
      </text>
    </comment>
    <comment authorId="0" ref="C38">
      <text>
        <t xml:space="preserve">Persianas área adjetiva</t>
      </text>
    </comment>
    <comment authorId="0" ref="F38">
      <text>
        <t xml:space="preserve">Persianas, viniles, baños Mel y baño bodega admva, sombrillas terraza </t>
      </text>
    </comment>
    <comment authorId="0" ref="C39">
      <text>
        <t xml:space="preserve">Pintura, etc</t>
      </text>
    </comment>
    <comment authorId="0" ref="F39">
      <text>
        <t xml:space="preserve">rgarcia:
SE TIENE PINTURA EN EXISTENCIA</t>
      </text>
    </comment>
    <comment authorId="0" ref="F41">
      <text>
        <t xml:space="preserve">rgarcia:
HAY EN STOCK</t>
      </text>
    </comment>
    <comment authorId="0" ref="F44">
      <text>
        <t xml:space="preserve">Taller:
Asignaciones destinadas a cubrir erogaciones por adquisición de productos a partir del
hule o de resinas plásticas, perfiles, tubos y conexiones, productos laminados, placas
espumas, envases y contenedores, entre otros productos. Incluye P.V.C.</t>
      </text>
    </comment>
    <comment authorId="0" ref="F46">
      <text>
        <t xml:space="preserve">Considerar sólo $39,000
OJO: En bitácoras aparecen $84,000 ejercidos xq parte de ese $ estaba en saldo en tarjeta, comprado con ppto 2015</t>
      </text>
    </comment>
    <comment authorId="0" ref="F49">
      <text>
        <t xml:space="preserve">rgarcia:
protección civil</t>
      </text>
    </comment>
    <comment authorId="0" ref="F51">
      <text>
        <t xml:space="preserve">Palas, picos, etc
escaleras y/o andamio</t>
      </text>
    </comment>
    <comment authorId="0" ref="F53">
      <text>
        <t xml:space="preserve">rgarcia:
batería para laptop, puertos USB, puertos HDMI, circuitos, bocinas, pantallas, ratones,
teclados, cámaras</t>
      </text>
    </comment>
    <comment authorId="0" ref="F55">
      <text>
        <t xml:space="preserve">rgarcia:
compra 2 control remoto para AA</t>
      </text>
    </comment>
    <comment authorId="0" ref="D63">
      <text>
        <t xml:space="preserve">Celular de Don Enrique para mensajería</t>
      </text>
    </comment>
    <comment authorId="0" ref="F64">
      <text>
        <t xml:space="preserve">Incluye enlace dedicado de 10 Mb . $7,500 mensual</t>
      </text>
    </comment>
    <comment authorId="0" ref="P64">
      <text>
        <t xml:space="preserve">Enlaces dedicados
Servicio de internet</t>
      </text>
    </comment>
    <comment authorId="0" ref="Q64">
      <text>
        <t xml:space="preserve">BAM</t>
      </text>
    </comment>
    <comment authorId="0" ref="C66">
      <text>
        <t xml:space="preserve">Servicio de Almacenaje en la Nube de Bases de Datos Críticas 100,000</t>
      </text>
    </comment>
    <comment authorId="0" ref="F66">
      <text>
        <t xml:space="preserve">rgarcia:
respaldo en la nube</t>
      </text>
    </comment>
    <comment authorId="0" ref="C67">
      <text>
        <t xml:space="preserve">Servicio recolección basura</t>
      </text>
    </comment>
    <comment authorId="0" ref="D67">
      <text>
        <t xml:space="preserve">Servicio recolección basura</t>
      </text>
    </comment>
    <comment authorId="0" ref="C69">
      <text>
        <t xml:space="preserve">Dictaminación de Estados financieros</t>
      </text>
    </comment>
    <comment authorId="0" ref="D69">
      <text>
        <t xml:space="preserve">Auditoria para dictaminar estados financieros</t>
      </text>
    </comment>
    <comment authorId="0" ref="F69">
      <text>
        <t xml:space="preserve">rgarcia:
DICTAMINACIÓN DE ESTADOS FINANCIEROS</t>
      </text>
    </comment>
    <comment authorId="0" ref="C70">
      <text>
        <t xml:space="preserve">Banco Mundial 116,022 dólares</t>
      </text>
    </comment>
    <comment authorId="0" ref="D70">
      <text>
        <t xml:space="preserve">$2'500K Banco Mundial
$85K Cerfic Edif Leed y otras 2 (Eco Puma)
</t>
      </text>
    </comment>
    <comment authorId="0" ref="F70">
      <text>
        <t xml:space="preserve">Considerar $2'000,000 para BM
Comprar los dólares necesarios para el pago 2017 el mismo día de JG.
</t>
      </text>
    </comment>
    <comment authorId="0" ref="C71">
      <text>
        <t xml:space="preserve">conforme a solicitud de las áreas (programa de capacitación)</t>
      </text>
    </comment>
    <comment authorId="0" ref="F71">
      <text>
        <t xml:space="preserve">
$30,000 DTI
$17,500 + IVA UA (Diplomado Contabilidad gubernamental Lulú)</t>
      </text>
    </comment>
    <comment authorId="0" ref="C73">
      <text>
        <t xml:space="preserve">Tarjetas presentación
Hojas membretadas</t>
      </text>
    </comment>
    <comment authorId="0" ref="C74">
      <text>
        <t xml:space="preserve">Folleto Institucional
Fichas Proyectos
Resultados de Expectativas</t>
      </text>
    </comment>
    <comment authorId="0" ref="F74">
      <text>
        <t xml:space="preserve">rcampos:
rotular vehicuos</t>
      </text>
    </comment>
    <comment authorId="0" ref="C75">
      <text>
        <t xml:space="preserve">Estudio de expectativas 2do sem 2017 y 1er sem 2018</t>
      </text>
    </comment>
    <comment authorId="0" ref="D75">
      <text>
        <t xml:space="preserve">Estudio de expectativas 2do sem 2016 y 1er sem 2017</t>
      </text>
    </comment>
    <comment authorId="0" ref="F75">
      <text>
        <t xml:space="preserve">rgarcia:
ESTUDIOS DE EXPECTATIVAS
</t>
      </text>
    </comment>
    <comment authorId="0" ref="T78">
      <text>
        <t xml:space="preserve">Es correcto, debe ser 3441</t>
      </text>
    </comment>
    <comment authorId="0" ref="F79">
      <text>
        <t xml:space="preserve">Se incrementan 35 para dejarla en 200, y llegar así al monto ejercido en 2016
Más 20 para posterior reducción del 10% o bien para usar en caso de incrementarse significativamente el valor del edificio y /o su mobiliario</t>
      </text>
    </comment>
    <comment authorId="0" ref="C81">
      <text>
        <t xml:space="preserve">Requerimientos varios edificio</t>
      </text>
    </comment>
    <comment authorId="0" ref="D81">
      <text>
        <t xml:space="preserve">Automatización de portón y puerta de ingreso
Requerimientos varios edificio</t>
      </text>
    </comment>
    <comment authorId="0" ref="C82">
      <text>
        <t xml:space="preserve">Mantenimiento de Proyectores y equipos de video</t>
      </text>
    </comment>
    <comment authorId="0" ref="T82">
      <text>
        <t xml:space="preserve">Estaba con el nombre del COG 2015, ya quedó corregido</t>
      </text>
    </comment>
    <comment authorId="0" ref="D83">
      <text>
        <t xml:space="preserve">$40 VmWare
$225 Cognos
$25 Antivirus
$10 Admvo
$120 Adobe
$25 Team Vewer
$30 Cableado UTP (Cableado que debemos a ESIS (936 dolares))
$30 Mtto impresoras y equipo
$45 REDUCCIONES
</t>
      </text>
    </comment>
    <comment authorId="0" ref="C84">
      <text>
        <t xml:space="preserve">Se incrementa en 20,000 para mantenimiento exterior (pulido, encerado, laminado, pintura...</t>
      </text>
    </comment>
    <comment authorId="0" ref="F84">
      <text>
        <t xml:space="preserve">rgarcia:
conversión de 2 vehículos a gas (considerando 2 mil dólares x vehículo)</t>
      </text>
    </comment>
    <comment authorId="0" ref="C85">
      <text>
        <t xml:space="preserve">15 Mantenimiento CCTV
15 Mtto planta energía 
 9 Mtto Subestación
50 Mtto AA
</t>
      </text>
    </comment>
    <comment authorId="0" ref="D85">
      <text>
        <t xml:space="preserve">AA</t>
      </text>
    </comment>
    <comment authorId="0" ref="F85">
      <text>
        <t xml:space="preserve">escribe aquí
15 Mantenimiento CCTV
15 Mtto planta energía 
30 Kit mtto paneles solares
 9 Mtto Subestación
50 Mtto AA
6    Cambio de filtros
4   Cambio membranas filtros
11 Reducción pptal</t>
      </text>
    </comment>
    <comment authorId="0" ref="C86">
      <text>
        <t xml:space="preserve">$200 para servicio limpieza
$1 para lavandería
$5 para cristales</t>
      </text>
    </comment>
    <comment authorId="0" ref="D86">
      <text>
        <t xml:space="preserve">$205 para servicio limpieza
$5 para lavandería
$5 para cristales</t>
      </text>
    </comment>
    <comment authorId="0" ref="C87">
      <text>
        <t xml:space="preserve">4 servicios trimestrales de mtto ($3,500 más IVA c/u). 
Excedente para trampas adicionales q se requieran</t>
      </text>
    </comment>
    <comment authorId="0" ref="D87">
      <text>
        <t xml:space="preserve">4 servicios trimestrales de mtto ($3,500 más IVA c/u). 
Excedente para trampas adicionales q se requieran</t>
      </text>
    </comment>
    <comment authorId="0" ref="C89">
      <text>
        <t xml:space="preserve">Hootsuite
Fotolia
Mailchimp</t>
      </text>
    </comment>
    <comment authorId="0" ref="D96">
      <text>
        <t xml:space="preserve">20 estacionamtos
30 uber mtro
4 taxis
6 reducc</t>
      </text>
    </comment>
    <comment authorId="0" ref="D98">
      <text>
        <t xml:space="preserve">Presupuesto gastado en el viaje a Puebla febrero</t>
      </text>
    </comment>
    <comment authorId="0" ref="C106">
      <text>
        <t xml:space="preserve">Limpieza y mantenimiento de planta de tratamiento
de aguas residuales.
Estudios laboratorio pureza del agua</t>
      </text>
    </comment>
    <comment authorId="0" ref="D106">
      <text>
        <t xml:space="preserve">Limpieza y mantenimiento de planta de tratamiento
de aguas residuales.
Estudios laboratorio pureza del agua</t>
      </text>
    </comment>
    <comment authorId="0" ref="T109">
      <text>
        <t xml:space="preserve">listo :)</t>
      </text>
    </comment>
    <comment authorId="0" ref="C112">
      <text>
        <t xml:space="preserve">De recursos propios lo que falte.
Sólo considerada 1 laptop y 2 HD
Mäs 34,000 que había puesto para unidad de biogas pero lo quité. Asignarlo a equipos.
Más 78,297 para cuadrar presupuesto con techo asignado con SEPAF. Verificar para ppto enero si se cambia a partida para adquirir  control de acceso o no.
</t>
      </text>
    </comment>
    <comment authorId="0" ref="D112">
      <text>
        <t xml:space="preserve">$350 Unidad de almacenamiento 14 Tb
$10 Ipad</t>
      </text>
    </comment>
    <comment authorId="0" ref="F112">
      <text>
        <t xml:space="preserve">rgarcia:
EQUIPO CON GPS (2016) SON 200 MIL. EL RESTO SE PONDRÁ DE LAGOS</t>
      </text>
    </comment>
    <comment authorId="0" ref="D113">
      <text>
        <t xml:space="preserve">CCTV
</t>
      </text>
    </comment>
    <comment authorId="0" ref="F113">
      <text>
        <t xml:space="preserve">rgarcia:
grabadora jurídico</t>
      </text>
    </comment>
    <comment authorId="0" ref="F114">
      <text>
        <t xml:space="preserve">rgarcia:
VEHÍCULO HIBRIDO</t>
      </text>
    </comment>
    <comment authorId="0" ref="C115">
      <text>
        <t xml:space="preserve">3 Switch de red, 48P, PoE+, SFP, Gigabit Ethernet</t>
      </text>
    </comment>
    <comment authorId="0" ref="D115">
      <text>
        <t xml:space="preserve">$60 rack(gabinete) se pagó 2015
$15 Iphone
$10 teléfonos</t>
      </text>
    </comment>
    <comment authorId="0" ref="F115">
      <text>
        <t xml:space="preserve">rgarcia:
3 SWITCH HP</t>
      </text>
    </comment>
    <comment authorId="0" ref="D116">
      <text>
        <t xml:space="preserve">$300 Microsoft Adj Dir
$100 Autodesk Invitación
$594 UGMA Adj Dir</t>
      </text>
    </comment>
    <comment authorId="0" ref="F116">
      <text>
        <t xml:space="preserve">rgarcia:
PARA JURÍDICO. LICENCIA PARA VERSIONES ESTENOGRÁFICAS</t>
      </text>
    </comment>
    <comment authorId="0" ref="F118">
      <text>
        <t xml:space="preserve">El monto autorizado es de 37´171,015, sin embargo aquí esta reflejado lo que realmente será para el IIEG, el resto es de las partidas que debemos descontar: Gasolina 39,000, difusión por internet 5,400 y gastos de representación 11,000. TOTAL: 55,400</t>
      </text>
    </comment>
    <comment authorId="0" ref="K118">
      <text>
        <t xml:space="preserve">Sin BM
</t>
      </text>
    </comment>
    <comment authorId="0" ref="C119">
      <text>
        <t xml:space="preserve">SÓLO 1 MILLÓN DE DIFERENCIA</t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authorId="0" ref="D15">
      <text>
        <t xml:space="preserve">Van a sobrar $4,500, conforme al cobro recibido del Plan múltiple de beneficios del 1er cuatrimestre</t>
      </text>
    </comment>
    <comment authorId="0" ref="E24">
      <text>
        <t xml:space="preserve">Además: 
$68 honorarios
$25 horas extra
$31 gts médicos
$180 indemnizaciones</t>
      </text>
    </comment>
    <comment authorId="0" ref="C29">
      <text>
        <t xml:space="preserve">american chamber</t>
      </text>
    </comment>
    <comment authorId="0" ref="C31">
      <text>
        <t xml:space="preserve">Suscripciones a periódicos</t>
      </text>
    </comment>
    <comment authorId="0" ref="C35">
      <text>
        <t xml:space="preserve">3,000 Coffee break BM</t>
      </text>
    </comment>
    <comment authorId="0" ref="C36">
      <text>
        <t xml:space="preserve">18,000 BM</t>
      </text>
    </comment>
    <comment authorId="0" ref="C41">
      <text>
        <t xml:space="preserve">Persianas área adjetiva</t>
      </text>
    </comment>
    <comment authorId="0" ref="C42">
      <text>
        <t xml:space="preserve">Pintura, etc</t>
      </text>
    </comment>
    <comment authorId="0" ref="D67">
      <text>
        <t xml:space="preserve">Celular de Don Enrique para mensajería</t>
      </text>
    </comment>
    <comment authorId="0" ref="C70">
      <text>
        <t xml:space="preserve">Servicio de Almacenaje en la Nube de Bases de Datos Críticas 100,000</t>
      </text>
    </comment>
    <comment authorId="0" ref="C71">
      <text>
        <t xml:space="preserve">Servicio recolección basura</t>
      </text>
    </comment>
    <comment authorId="0" ref="D71">
      <text>
        <t xml:space="preserve">Servicio recolección basura</t>
      </text>
    </comment>
    <comment authorId="0" ref="C73">
      <text>
        <t xml:space="preserve">Dictaminación de Estados financieros</t>
      </text>
    </comment>
    <comment authorId="0" ref="D73">
      <text>
        <t xml:space="preserve">Auditoria para dictaminar estados financieros</t>
      </text>
    </comment>
    <comment authorId="0" ref="C74">
      <text>
        <t xml:space="preserve">Banco Mundial 116,022 dólares</t>
      </text>
    </comment>
    <comment authorId="0" ref="D74">
      <text>
        <t xml:space="preserve">$2'500K Banco Mundial
$85K Cerfic Edif Leed y otras 2 (Eco Puma)
</t>
      </text>
    </comment>
    <comment authorId="0" ref="C75">
      <text>
        <t xml:space="preserve">conforme a solicitud de las áreas (programa de capacitación)</t>
      </text>
    </comment>
    <comment authorId="0" ref="C77">
      <text>
        <t xml:space="preserve">Tarjetas presentación
Hojas membretadas</t>
      </text>
    </comment>
    <comment authorId="0" ref="C78">
      <text>
        <t xml:space="preserve">Folleto Institucional
Fichas Proyectos
Resultados de Expectativas</t>
      </text>
    </comment>
    <comment authorId="0" ref="C79">
      <text>
        <t xml:space="preserve">Estudio de expectativas 2do sem 2017 y 1er sem 2018</t>
      </text>
    </comment>
    <comment authorId="0" ref="D79">
      <text>
        <t xml:space="preserve">Estudio de expectativas 2do sem 2016 y 1er sem 2017</t>
      </text>
    </comment>
    <comment authorId="0" ref="C86">
      <text>
        <t xml:space="preserve">Requerimientos varios edificio</t>
      </text>
    </comment>
    <comment authorId="0" ref="D86">
      <text>
        <t xml:space="preserve">Automatización de portón y puerta de ingreso
Requerimientos varios edificio</t>
      </text>
    </comment>
    <comment authorId="0" ref="C87">
      <text>
        <t xml:space="preserve">Mantenimiento de Proyectores y equipos de video</t>
      </text>
    </comment>
    <comment authorId="0" ref="D88">
      <text>
        <t xml:space="preserve">$40 VmWare
$225 Cognos
$25 Antivirus
$10 Admvo
$120 Adobe
$25 Team Vewer
$30 Cableado UTP (Cableado que debemos a ESIS (936 dolares))
$30 Mtto impresoras y equipo
$45 REDUCCIONES
</t>
      </text>
    </comment>
    <comment authorId="0" ref="C90">
      <text>
        <t xml:space="preserve">15 Mantenimiento CCTV
15 Mtto planta energía 
 9 Mtto Subestación
50 Mtto AA</t>
      </text>
    </comment>
    <comment authorId="0" ref="D90">
      <text>
        <t xml:space="preserve">AA</t>
      </text>
    </comment>
    <comment authorId="0" ref="C92">
      <text>
        <t xml:space="preserve">$200 para servicio limpieza
$1 para lavandería
$5 para cristales</t>
      </text>
    </comment>
    <comment authorId="0" ref="D92">
      <text>
        <t xml:space="preserve">$205 para servicio limpieza
$5 para lavandería
$5 para cristales</t>
      </text>
    </comment>
    <comment authorId="0" ref="C93">
      <text>
        <t xml:space="preserve">4 servicios trimestrales de mtto ($3,500 más IVA c/u). 
Excedente para trampas adicionales q se requieran</t>
      </text>
    </comment>
    <comment authorId="0" ref="D93">
      <text>
        <t xml:space="preserve">4 servicios trimestrales de mtto ($3,500 más IVA c/u). 
Excedente para trampas adicionales q se requieran</t>
      </text>
    </comment>
    <comment authorId="0" ref="C95">
      <text>
        <t xml:space="preserve">Hootsuite
Fotolia
Mailchimp</t>
      </text>
    </comment>
    <comment authorId="0" ref="D100">
      <text>
        <t xml:space="preserve">20 estacionamtos
30 uber mtro
4 taxis
6 reducc</t>
      </text>
    </comment>
    <comment authorId="0" ref="D102">
      <text>
        <t xml:space="preserve">Presupuesto gastado en el viaje a Puebla febrero</t>
      </text>
    </comment>
    <comment authorId="0" ref="C110">
      <text>
        <t xml:space="preserve">Limpieza y mantenimiento de planta de tratamiento
de aguas residuales.
Estudios laboratorio pureza del agua</t>
      </text>
    </comment>
    <comment authorId="0" ref="D110">
      <text>
        <t xml:space="preserve">Limpieza y mantenimiento de planta de tratamiento
de aguas residuales.
Estudios laboratorio pureza del agua</t>
      </text>
    </comment>
    <comment authorId="0" ref="C117">
      <text>
        <t xml:space="preserve">De recursos propios lo que falte.
Sólo considerada 1 laptop y 2 HD
</t>
      </text>
    </comment>
    <comment authorId="0" ref="D117">
      <text>
        <t xml:space="preserve">$350 Unidad de almacenamiento 14 Tb
$10 Ipad</t>
      </text>
    </comment>
    <comment authorId="0" ref="C118">
      <text>
        <t xml:space="preserve">Proyector vertical con recursos propios</t>
      </text>
    </comment>
    <comment authorId="0" ref="D119">
      <text>
        <t xml:space="preserve">CCTV
</t>
      </text>
    </comment>
    <comment authorId="0" ref="C120">
      <text>
        <t xml:space="preserve">3 Switch de red, 48P, PoE+, SFP, Gigabit Ethernet</t>
      </text>
    </comment>
    <comment authorId="0" ref="D120">
      <text>
        <t xml:space="preserve">$60 rack(gabinete) se pagó 2015
$15 Iphone
$10 teléfonos</t>
      </text>
    </comment>
    <comment authorId="0" ref="D121">
      <text>
        <t xml:space="preserve">$300 Microsoft Adj Dir
$100 Autodesk Invitación
$594 UGMA Adj Dir</t>
      </text>
    </comment>
    <comment authorId="0" ref="C122">
      <text>
        <t xml:space="preserve">Equipo biogas</t>
      </text>
    </comment>
    <comment authorId="0" ref="E124">
      <text>
        <t xml:space="preserve">Sin BM
</t>
      </text>
    </comment>
    <comment authorId="0" ref="C126">
      <text>
        <t xml:space="preserve">SÓLO 1 MILLÓN DE DIFERENCIA</t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authorId="0" ref="C68">
      <text>
        <t xml:space="preserve">Celular de Don Enrique para mensajería</t>
      </text>
    </comment>
    <comment authorId="0" ref="C70">
      <text>
        <t xml:space="preserve">Servicio recolección basura</t>
      </text>
    </comment>
    <comment authorId="0" ref="C72">
      <text>
        <t xml:space="preserve">Auditoria para dictaminar estados financieros</t>
      </text>
    </comment>
    <comment authorId="0" ref="B73">
      <text>
        <t xml:space="preserve">Ppto inicial 2016 BM $147K USD</t>
      </text>
    </comment>
    <comment authorId="0" ref="C73">
      <text>
        <t xml:space="preserve">$2'500K Banco Mundial
$85K Cerfic Edif Leed y otras 2 (Eco Puma)
</t>
      </text>
    </comment>
    <comment authorId="0" ref="C78">
      <text>
        <t xml:space="preserve">Estudio de expectativas 2do sem 2016 y 1er sem 2017</t>
      </text>
    </comment>
    <comment authorId="0" ref="C84">
      <text>
        <t xml:space="preserve">Automatización de portón y puerta de ingreso
Requerimientos varios edificio</t>
      </text>
    </comment>
    <comment authorId="0" ref="C86">
      <text>
        <t xml:space="preserve">$40 VmWare
$225 Cognos
$25 Antivirus
$10 Admvo
$120 Adobe
$25 Team Vewer
$30 Cableado UTP
$30 Mtto impresoras y equipo
$45 REDUCCIONES
</t>
      </text>
    </comment>
    <comment authorId="0" ref="C88">
      <text>
        <t xml:space="preserve">AA</t>
      </text>
    </comment>
    <comment authorId="0" ref="C90">
      <text>
        <t xml:space="preserve">$205 para servicio limpieza
$5 para lavandería
$5 para cristales</t>
      </text>
    </comment>
    <comment authorId="0" ref="C91">
      <text>
        <t xml:space="preserve">4 servicios trimestrales de mtto ($3,500 más IVA c/u). 
Excedente para trampas adicionales q se requieran</t>
      </text>
    </comment>
    <comment authorId="0" ref="C99">
      <text>
        <t xml:space="preserve">20 estacionamtos
30 uber mtro
4 taxis
6 reducc</t>
      </text>
    </comment>
    <comment authorId="0" ref="C109">
      <text>
        <t xml:space="preserve">Limpieza y mantenimiento de planta de tratamiento
de aguas residuales</t>
      </text>
    </comment>
    <comment authorId="0" ref="C116">
      <text>
        <t xml:space="preserve">$350 Unidad de almacenamiento 14 Tb
$10 Ipad</t>
      </text>
    </comment>
    <comment authorId="0" ref="C117">
      <text>
        <t xml:space="preserve">CCTV
</t>
      </text>
    </comment>
    <comment authorId="0" ref="C118">
      <text>
        <t xml:space="preserve">$60 rack(gabinete)
$15 Iphone
$10 teléfonos</t>
      </text>
    </comment>
    <comment authorId="0" ref="C119">
      <text>
        <t xml:space="preserve">$300 Microsoft Adj Dir
$100 Autodesk Invitación
$594 UGMA Adj Dir</t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authorId="0" ref="B3">
      <text>
        <t xml:space="preserve">Ya considerada la aportación por homologación de niveles 17
</t>
      </text>
    </comment>
    <comment authorId="0" ref="B4">
      <text>
        <t xml:space="preserve">REstando aportaciones a pensiones de dicho incremento para evitar que se duplique</t>
      </text>
    </comment>
  </commentList>
</comments>
</file>

<file path=xl/sharedStrings.xml><?xml version="1.0" encoding="utf-8"?>
<sst xmlns="http://schemas.openxmlformats.org/spreadsheetml/2006/main" count="626" uniqueCount="215">
  <si>
    <t>PRESUPUESTO DE EGRESOS 2017 
INSTITUTO DE INFORMACIÓN ESTADÍSTICA Y 
GEOGRÁFICA DEL ESTADO DE JALISCO</t>
  </si>
  <si>
    <t>PRESUPUESTO DE INGRESOS 2017 
INSTITUTO DE INFORMACIÓN ESTADÍSTICA Y 
GEOGRÁFICA DEL ESTADO DE JALISCO</t>
  </si>
  <si>
    <t>PRESUPUESTO DE EGRESOS 2017 DEL INSTITUTO DE INFORMACIÓN ESTADÍSTICA Y GEOGRÁFICA DEL ESTADO DE JALISCO</t>
  </si>
  <si>
    <t>Capítulo y Partida</t>
  </si>
  <si>
    <t>CONCEPTOS</t>
  </si>
  <si>
    <t>ANTEPROYECTO 2017</t>
  </si>
  <si>
    <t>Presupuesto aprobado 2016</t>
  </si>
  <si>
    <t>Presupuesto ejercido 2016</t>
  </si>
  <si>
    <t>PRESUPUESTO 2017</t>
  </si>
  <si>
    <t>plantilla nine (temporal)</t>
  </si>
  <si>
    <t>Diferencia entre columna E y F</t>
  </si>
  <si>
    <t>EJERCIDO 2016</t>
  </si>
  <si>
    <t>DIFERENCIA SOLICITADO 2017 - EJERCIDO 2016</t>
  </si>
  <si>
    <t>Presupuesto ejercido 2015</t>
  </si>
  <si>
    <t>Techo presupuestal autorizado 2017</t>
  </si>
  <si>
    <t>Diferencia entre planteado y autorizado 2017</t>
  </si>
  <si>
    <t>COMPONENTE</t>
  </si>
  <si>
    <t>PRESUPUESTO AUTORIZADO 2017</t>
  </si>
  <si>
    <t>REDUCCIÓN MEDIDAS GOBERNADOR</t>
  </si>
  <si>
    <t>SERVICIOS PERSONALES</t>
  </si>
  <si>
    <t>Transferencias SEPAF</t>
  </si>
  <si>
    <t>Remuneraciones al Personal de Carácter Permanente</t>
  </si>
  <si>
    <t>1. Metodologías, análisis, estudios y capas de información /coord x IIEG
(UEF, UGMA)</t>
  </si>
  <si>
    <t>2. Sists y plataformas informáticas desarroll, administr y operados
(TI)</t>
  </si>
  <si>
    <t>3. Productos y servicios de divulgación otorgados o ejecutados
(COORD)</t>
  </si>
  <si>
    <t>4. Soporte jurídico, administrativo, del IIEG, brindado.
(ADM, DG, UAJ)</t>
  </si>
  <si>
    <t>Sueldo Base</t>
  </si>
  <si>
    <t>Remuneraciones Adicionales y Especiales</t>
  </si>
  <si>
    <t>Prima quinquenal por años de servicios efectivos prestados</t>
  </si>
  <si>
    <t>Prima vacacional y dominical</t>
  </si>
  <si>
    <t>Aguinaldo</t>
  </si>
  <si>
    <t xml:space="preserve">Seguridad Social 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</si>
  <si>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</si>
  <si>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</si>
  <si>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</si>
  <si>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</si>
  <si>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</si>
  <si>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Otras Prestaciones Sociales y Económicas</t>
  </si>
  <si>
    <t>Apoyo a la capacitación de los servidores públicos</t>
  </si>
  <si>
    <t>Previsiones</t>
  </si>
  <si>
    <t>Impacto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</si>
  <si>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</si>
  <si>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</si>
  <si>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</si>
  <si>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</si>
  <si>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Eliminar 3 plazas</t>
  </si>
  <si>
    <t>SUBTOTAL CAPÍTULO 1000</t>
  </si>
  <si>
    <t>Bono SP Dir Área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</si>
  <si>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</si>
  <si>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</si>
  <si>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</si>
  <si>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</si>
  <si>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</si>
  <si>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</si>
  <si>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</si>
  <si>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</si>
  <si>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</si>
  <si>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DG</t>
  </si>
  <si>
    <t>Alimentos y Utensilios</t>
  </si>
  <si>
    <t>DTI</t>
  </si>
  <si>
    <t>CS</t>
  </si>
  <si>
    <t>UAJ</t>
  </si>
  <si>
    <t>Productos alimenticios para el personal en las instalaciones de las dependencias y entidades</t>
  </si>
  <si>
    <t>OCV</t>
  </si>
  <si>
    <t>Productos alimenticios para el personal derivado de actividades extraordinarias</t>
  </si>
  <si>
    <t>UEF</t>
  </si>
  <si>
    <t>Utensilios para el servicio de alimentación</t>
  </si>
  <si>
    <t>Materiales y Artículos de Construcción y Reparación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</si>
  <si>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</si>
  <si>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</si>
  <si>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</si>
  <si>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</si>
  <si>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Químicos, Farmaceúticos y de Laboratorio</t>
  </si>
  <si>
    <t>SD</t>
  </si>
  <si>
    <t>Fertilizantes, pesticidas y otros agroquímicos</t>
  </si>
  <si>
    <t>Medicinas y  productos farmaceúticos</t>
  </si>
  <si>
    <t>GSJ</t>
  </si>
  <si>
    <t>MAT., ACCES. Y SUMINISTROS MÉDICOS</t>
  </si>
  <si>
    <t>Combustibles, Lubricantes y Aditivos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</si>
  <si>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</si>
  <si>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</si>
  <si>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Vestuario, Blancos, Prendas de Protección y Artículos Deportivos</t>
  </si>
  <si>
    <t>Prendas de seguridad y protección personal</t>
  </si>
  <si>
    <t>Blancos y otros productos textiles, excepto prendas de vestir</t>
  </si>
  <si>
    <t>Artículos metálicos para la construcción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</si>
  <si>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</si>
  <si>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</si>
  <si>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</si>
  <si>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</si>
  <si>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</si>
  <si>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</si>
  <si>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</si>
  <si>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SUBTOTAL CAPÍTULO 2000</t>
  </si>
  <si>
    <t>Fibras sintéticas, hules, plásticos y derivados</t>
  </si>
  <si>
    <t>SERVICIOS GENERALES</t>
  </si>
  <si>
    <t>Servicios Básicos</t>
  </si>
  <si>
    <t>Servicio de Energía eléctrica</t>
  </si>
  <si>
    <t>Gas</t>
  </si>
  <si>
    <t>Servicio de agua potable</t>
  </si>
  <si>
    <t>Telefonía tradicional</t>
  </si>
  <si>
    <t>Servicio de telefonía celular</t>
  </si>
  <si>
    <t>Servicios de acceso de internet, redes y procesamiento de
información</t>
  </si>
  <si>
    <t>Servicio postal</t>
  </si>
  <si>
    <t>Servicios Integrales de infraestructura de cómputo</t>
  </si>
  <si>
    <t>Contratación de otros servicios</t>
  </si>
  <si>
    <t>Servicios Profesionales, Científicos, Técnicos y Otros Servicios</t>
  </si>
  <si>
    <t>Servicios legales, de contabilidad, auditoría y relacionados</t>
  </si>
  <si>
    <t>Servicios de consultoría administrativa, procesos,técnica y en tecnologías de la información</t>
  </si>
  <si>
    <t>Capacitación Especializada</t>
  </si>
  <si>
    <t>Servicios de acceso de internet, redes y procesamiento de información</t>
  </si>
  <si>
    <t>Servicios de apoyo administrativo</t>
  </si>
  <si>
    <t>Servicios de impresión de documentos y papelería oficial</t>
  </si>
  <si>
    <t>Servicios de impresión de material informativo derivado de la operación y administración</t>
  </si>
  <si>
    <t>Servicios Profesionales, Científicos y Técnicos Integrales</t>
  </si>
  <si>
    <t>Servicios Financieros, Bancarios y Comerciales</t>
  </si>
  <si>
    <t>Servicios financieros y bancarios</t>
  </si>
  <si>
    <t>Seguro de responsabilidad patrimonial del Estado</t>
  </si>
  <si>
    <t>Seguros de bienes patrimoniales</t>
  </si>
  <si>
    <t>Fletes y maniobras</t>
  </si>
  <si>
    <t>Servicios de Instalación, Reparación, Mantenimiento y Conservación</t>
  </si>
  <si>
    <t>Mantenimiento y Conservación de inmueles para la prestación de servicios administrativos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</si>
  <si>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</si>
  <si>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</si>
  <si>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2441 aparece en sistema como Madera y productos de madera, lo capturé en 3441</t>
  </si>
  <si>
    <t>Mantenimiento y conservación de vehículos terrestres, aéreos, marítimos, lacustres y fluviales</t>
  </si>
  <si>
    <t xml:space="preserve">Instalación, reparación y mantenimiento de maquinaria y otros equipos </t>
  </si>
  <si>
    <t>Mantenimiento y conservación de Maquinaria y Equipo de Trabajo específico</t>
  </si>
  <si>
    <t>Servicios de limpieza y manejo de desechos</t>
  </si>
  <si>
    <t>Servicios de jardinería y fumigación</t>
  </si>
  <si>
    <t>Servicios de Comunicación Social y Publicidad</t>
  </si>
  <si>
    <t>Servicio de creación y difusión de contenido específicamente por internet</t>
  </si>
  <si>
    <t>Mantenimiento y Conservación de inmuebles para la prestación de servicios administrativos</t>
  </si>
  <si>
    <t>Mantenimiento y conservación de mobiliario y equipo de administración, educacional y recreativo</t>
  </si>
  <si>
    <t>Servicios de Traslado y Viáticos</t>
  </si>
  <si>
    <t>En sistema la 3521 corresponde a "Mantenimiento y conservación de mobiliario y equipo de administración, educacional y recreativo". Sí lo capturé.</t>
  </si>
  <si>
    <t>Pasajes aéreos nacionales</t>
  </si>
  <si>
    <t>Pasajes terrestres nacionales</t>
  </si>
  <si>
    <t>Viáticos en el país</t>
  </si>
  <si>
    <t>Otros Servicios de traslado y hospedaje</t>
  </si>
  <si>
    <t>Servicios Oficiales</t>
  </si>
  <si>
    <t>Congresos y convenciones</t>
  </si>
  <si>
    <t>Gastos de representación</t>
  </si>
  <si>
    <t>Otros Servicios Generales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</si>
  <si>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</si>
  <si>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</si>
  <si>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</si>
  <si>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</si>
  <si>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</si>
  <si>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Subcontratación de servicios con terceros</t>
  </si>
  <si>
    <t xml:space="preserve">Otros servicios generales </t>
  </si>
  <si>
    <t>SUBTOTAL CAPÍTULO 3000</t>
  </si>
  <si>
    <t>Pasajeas aéreos en el extranjero</t>
  </si>
  <si>
    <t>TRANSFERENCIAS, ASIGNACIONES, SUBSIDIOS Y OTRAS AYUDAS</t>
  </si>
  <si>
    <t>Ayudas para Erogaciones Contingentes</t>
  </si>
  <si>
    <t>SUBTOTAL CAPÍTULO 4000</t>
  </si>
  <si>
    <t>Viáticos en el extranjero</t>
  </si>
  <si>
    <t>BIENES MUEBLES, INMUEBLES E INTANGIBLES</t>
  </si>
  <si>
    <t>Equipo de cómputo</t>
  </si>
  <si>
    <t>Equipos y aparatos audiovisuales</t>
  </si>
  <si>
    <t>Otros Mobiliarios y Equipo de Administración</t>
  </si>
  <si>
    <t>Equipo de Comunicación y Telecomunicación</t>
  </si>
  <si>
    <t>Licencias Informáticas e Intelectuales</t>
  </si>
  <si>
    <t>Maquinaria y equipo diverso</t>
  </si>
  <si>
    <t>SUBTOTAL CAPÍTULO 5000</t>
  </si>
  <si>
    <t>TOTAL</t>
  </si>
  <si>
    <t>TOTAL PRESUPUESTO</t>
  </si>
  <si>
    <t>No pude capturarla por un mensaje que dice "No puede quedar sin techo disponible para balancear el capítulo mil</t>
  </si>
  <si>
    <t>AJUSTE BM</t>
  </si>
  <si>
    <t>Vehículos y equipo terrestres, destinados a servicios administrativos</t>
  </si>
  <si>
    <t>DIRECTOR GENERAL</t>
  </si>
  <si>
    <t>MTRO. DAVID ROGELIO CAMPOS CORNEJO</t>
  </si>
  <si>
    <t>PARTIDAS</t>
  </si>
  <si>
    <t>COMPROMETIDO MIR 2016</t>
  </si>
  <si>
    <t>Varias</t>
  </si>
  <si>
    <t>COMPROMETIDO 2016</t>
  </si>
  <si>
    <t xml:space="preserve">REMANENTE MIR </t>
  </si>
  <si>
    <t>REMANENTE 2016</t>
  </si>
  <si>
    <t>REMANENTE 2015</t>
  </si>
  <si>
    <t>COMPROMETIDO 2015</t>
  </si>
  <si>
    <t>Vehículos y equipo terrestres, destinados a servicios administrativos (Híbrido)</t>
  </si>
  <si>
    <t>Varios</t>
  </si>
  <si>
    <t>Conforme a OC, OS, Contratos 2016</t>
  </si>
  <si>
    <t>REMANENTE MIR</t>
  </si>
  <si>
    <t>Renovación de licencias Cognos</t>
  </si>
  <si>
    <t>PRESUPUESTO DE EGRESOS 2016 DEL INSTITUTO DE INFORMACIÓN ESTADÍSTICA Y GEOGRÁFICA DEL ESTADO DE JALISCO</t>
  </si>
  <si>
    <t>MONTO</t>
  </si>
  <si>
    <t>Compensaciones</t>
  </si>
  <si>
    <t>Refacciones y accesorioa menores de maquinaria y otros equipos</t>
  </si>
  <si>
    <t>REQUERIMIENTOS ADICIONALES CAPÍTULO 1000 RESPECTO A 2016</t>
  </si>
  <si>
    <t>NECESITAMOS</t>
  </si>
  <si>
    <t>PEDIMOS</t>
  </si>
  <si>
    <t>APORTACIONES IPEJAL (Diferencia plantilla 2017 entre aportaciones al 17.5 y al 15%)</t>
  </si>
  <si>
    <t>HOMOLOGACIÓN NIVELES 17</t>
  </si>
  <si>
    <t>Reducción adicional para cuadrarnos. En total hay que justificar la suma en la petición adicional</t>
  </si>
  <si>
    <t>IMPACTO AL SALARIO APLICADO EN  2016 (IRREDUCTIBLE EN 2017)</t>
  </si>
  <si>
    <t>Impacto al salario 2017</t>
  </si>
  <si>
    <t>Para impacto al salario en 2017 (acuerdos q hace gobierno central con sindicatos)</t>
  </si>
  <si>
    <t>TOTAL REQUERIMIENTOS ADICIONALES CAPÍTULO 1000</t>
  </si>
  <si>
    <t>PARTIDAS QUE HABÍA EN 2016 Y DISMINUIMOS O NO PUSIMOS EN 2017</t>
  </si>
  <si>
    <t>Cuotas seguro de vida</t>
  </si>
  <si>
    <t>Apoyo a la capacitación</t>
  </si>
  <si>
    <t xml:space="preserve">Impacto al salario </t>
  </si>
  <si>
    <t>Corrección en partida de transporte: se había puesto de más en 2016</t>
  </si>
  <si>
    <t>TOTAL DISMINUCIONES 2017 CON RESPECTO A 2016</t>
  </si>
  <si>
    <t>Instalación, reparación y mantenimiento de equipo de computo y tecnologías de la informaciónn</t>
  </si>
  <si>
    <t>Lo que necesitamos y no pedimos debido a que redujimos o eliminamos otras partidas en 2017</t>
  </si>
  <si>
    <t>LO QUE SE ENVIÓ POR CORREO A LUPITA CID</t>
  </si>
  <si>
    <t>CONCEPTO</t>
  </si>
  <si>
    <t>APORTACIONES IPEJAL (Diferencia entre aportaciones al 17.5% y al 15%)</t>
  </si>
  <si>
    <t>PRIMA QUINQUENAL (PERSONAL QUE EN 2017 CUMPLIRÁ 5 AÑOS O MÚLTIPLOS)</t>
  </si>
  <si>
    <t>IMPACTO AL SALARIO PARA 2017</t>
  </si>
  <si>
    <t>CUADRE DE CAPÍTULO 1000 A TECHO PRESUPUESTAL</t>
  </si>
  <si>
    <t>Aportaciones IPEJAL (Dejamos menos q 2016 para cuadrar)</t>
  </si>
  <si>
    <t>Difusión por Radio, Televisión y Otros Medios de Mensajes sobre Programas y Actividades Gubernamentales</t>
  </si>
  <si>
    <t>TOTAL PRESUPUESTO 2016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</si>
</sst>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&quot;$&quot;* #,##0.00_-;\-&quot;$&quot;* #,##0.00_-;_-&quot;$&quot;* &quot;-&quot;??_-;_-@"/>
    <numFmt numFmtId="165" formatCode="&quot;$&quot;#,##0"/>
    <numFmt numFmtId="166" formatCode="_-&quot;$&quot;* #,##0_-;\-&quot;$&quot;* #,##0_-;_-&quot;$&quot;* &quot;-&quot;??_-;_-@"/>
    <numFmt numFmtId="167" formatCode="_(&quot;$&quot;* #,##0.00_);_(&quot;$&quot;* \(#,##0.00\);_(&quot;$&quot;* &quot;-&quot;??_);_(@_)"/>
    <numFmt numFmtId="168" formatCode="&quot;$&quot;#,##0.00"/>
    <numFmt numFmtId="169" formatCode="_-&quot;$&quot;* #,##0_-;\-&quot;$&quot;* #,##0_-;_-&quot;$&quot;* &quot;-&quot;_-;_-@"/>
  </numFmts>
  <fonts count="23">
    <font>
      <sz val="11.0"/>
      <color rgb="FF000000"/>
      <name val="Calibri"/>
    </font>
    <font>
      <b/>
      <sz val="16.0"/>
      <color rgb="FF000000"/>
      <name val="Calibri"/>
    </font>
    <font/>
    <font>
      <b/>
      <sz val="11.0"/>
      <name val="Calibri"/>
    </font>
    <font>
      <sz val="10.0"/>
      <color rgb="FF000000"/>
      <name val="Calibri"/>
    </font>
    <font>
      <sz val="11.0"/>
      <name val="Calibri"/>
    </font>
    <font>
      <b/>
      <sz val="12.0"/>
      <name val="Calibri"/>
    </font>
    <font>
      <b/>
      <sz val="11.0"/>
      <name val="Arial"/>
    </font>
    <font>
      <b/>
      <sz val="10.0"/>
      <name val="Arial"/>
    </font>
    <font>
      <sz val="10.0"/>
      <name val="Arial"/>
    </font>
    <font>
      <b/>
      <sz val="11.0"/>
      <color rgb="FF000000"/>
      <name val="Open Sans"/>
    </font>
    <font>
      <sz val="11.0"/>
      <color rgb="FF000000"/>
      <name val="Open Sans"/>
    </font>
    <font>
      <sz val="10.0"/>
      <name val="Calibri"/>
    </font>
    <font>
      <b/>
      <sz val="11.0"/>
      <color rgb="FF000000"/>
      <name val="Calibri"/>
    </font>
    <font>
      <sz val="10.0"/>
      <color rgb="FF000000"/>
      <name val="Arial"/>
    </font>
    <font>
      <b/>
      <sz val="10.0"/>
      <color rgb="FF000000"/>
      <name val="Calibri"/>
    </font>
    <font>
      <sz val="11.0"/>
      <color rgb="FF263238"/>
      <name val="Arial"/>
    </font>
    <font>
      <b/>
      <sz val="10.0"/>
      <color rgb="FF000000"/>
      <name val="Arial"/>
    </font>
    <font>
      <sz val="11.0"/>
      <color rgb="FF990000"/>
      <name val="Calibri"/>
    </font>
    <font>
      <name val="Calibri"/>
    </font>
    <font>
      <color rgb="FF000000"/>
      <name val="Calibri"/>
    </font>
    <font>
      <sz val="11.0"/>
      <name val="Arial"/>
    </font>
    <font>
      <sz val="11.0"/>
      <color rgb="FFFFFFFF"/>
      <name val="Arial"/>
    </font>
  </fonts>
  <fills count="2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00FFFF"/>
        <bgColor rgb="FF00FFFF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66FF"/>
        <bgColor rgb="FFFF66FF"/>
      </patternFill>
    </fill>
    <fill>
      <patternFill patternType="solid">
        <fgColor rgb="FFB6D7A8"/>
        <bgColor rgb="FFB6D7A8"/>
      </patternFill>
    </fill>
    <fill>
      <patternFill patternType="solid">
        <fgColor rgb="FFA64D79"/>
        <bgColor rgb="FFA64D79"/>
      </patternFill>
    </fill>
    <fill>
      <patternFill patternType="solid">
        <fgColor rgb="FF9FC5E8"/>
        <bgColor rgb="FF9FC5E8"/>
      </patternFill>
    </fill>
    <fill>
      <patternFill patternType="solid">
        <fgColor rgb="FF999999"/>
        <bgColor rgb="FF999999"/>
      </patternFill>
    </fill>
    <fill>
      <patternFill patternType="solid">
        <fgColor rgb="FFDD7E6B"/>
        <bgColor rgb="FFDD7E6B"/>
      </patternFill>
    </fill>
    <fill>
      <patternFill patternType="solid">
        <fgColor rgb="FFFF9900"/>
        <bgColor rgb="FFFF9900"/>
      </patternFill>
    </fill>
    <fill>
      <patternFill patternType="solid">
        <fgColor rgb="FFBF9000"/>
        <bgColor rgb="FFBF9000"/>
      </patternFill>
    </fill>
    <fill>
      <patternFill patternType="solid">
        <fgColor rgb="FF6AA84F"/>
        <bgColor rgb="FF6AA84F"/>
      </patternFill>
    </fill>
    <fill>
      <patternFill patternType="solid">
        <fgColor rgb="FF548135"/>
        <bgColor rgb="FF548135"/>
      </patternFill>
    </fill>
    <fill>
      <patternFill patternType="solid">
        <fgColor rgb="FFFFD965"/>
        <bgColor rgb="FFFFD965"/>
      </patternFill>
    </fill>
    <fill>
      <patternFill patternType="solid">
        <fgColor rgb="FF660066"/>
        <bgColor rgb="FF660066"/>
      </patternFill>
    </fill>
    <fill>
      <patternFill patternType="solid">
        <fgColor rgb="FFC00000"/>
        <bgColor rgb="FFC00000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  <fill>
      <patternFill patternType="solid">
        <fgColor rgb="FF2F5496"/>
        <bgColor rgb="FF2F5496"/>
      </patternFill>
    </fill>
  </fills>
  <borders count="18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17">
    <xf borderId="0" fillId="0" fontId="0" numFmtId="0" xfId="0" applyAlignment="1" applyFont="1">
      <alignment/>
    </xf>
    <xf borderId="0" fillId="0" fontId="0" numFmtId="0" xfId="0" applyFont="1"/>
    <xf borderId="1" fillId="0" fontId="0" numFmtId="0" xfId="0" applyBorder="1" applyFont="1"/>
    <xf borderId="0" fillId="2" fontId="1" numFmtId="0" xfId="0" applyAlignment="1" applyBorder="1" applyFill="1" applyFont="1">
      <alignment horizontal="center" vertical="center" wrapText="1"/>
    </xf>
    <xf borderId="0" fillId="0" fontId="2" numFmtId="0" xfId="0" applyBorder="1" applyFont="1"/>
    <xf borderId="1" fillId="2" fontId="1" numFmtId="0" xfId="0" applyAlignment="1" applyBorder="1" applyFont="1">
      <alignment horizontal="center" vertical="center" wrapText="1"/>
    </xf>
    <xf borderId="0" fillId="0" fontId="2" numFmtId="0" xfId="0" applyBorder="1" applyFont="1"/>
    <xf borderId="0" fillId="0" fontId="0" numFmtId="164" xfId="0" applyFont="1" applyNumberFormat="1"/>
    <xf borderId="2" fillId="3" fontId="3" numFmtId="0" xfId="0" applyAlignment="1" applyBorder="1" applyFill="1" applyFont="1">
      <alignment horizontal="center" vertical="center" wrapText="1"/>
    </xf>
    <xf borderId="3" fillId="0" fontId="2" numFmtId="0" xfId="0" applyBorder="1" applyFont="1"/>
    <xf borderId="2" fillId="3" fontId="3" numFmtId="0" xfId="0" applyAlignment="1" applyBorder="1" applyFont="1">
      <alignment horizontal="center" vertical="center"/>
    </xf>
    <xf borderId="4" fillId="0" fontId="2" numFmtId="0" xfId="0" applyBorder="1" applyFont="1"/>
    <xf borderId="1" fillId="3" fontId="3" numFmtId="0" xfId="0" applyAlignment="1" applyBorder="1" applyFont="1">
      <alignment horizontal="center" vertical="center" wrapText="1"/>
    </xf>
    <xf borderId="0" fillId="0" fontId="4" numFmtId="165" xfId="0" applyFont="1" applyNumberFormat="1"/>
    <xf borderId="2" fillId="4" fontId="3" numFmtId="0" xfId="0" applyAlignment="1" applyBorder="1" applyFill="1" applyFont="1">
      <alignment horizontal="center" vertical="center" wrapText="1"/>
    </xf>
    <xf borderId="0" fillId="0" fontId="0" numFmtId="0" xfId="0" applyFont="1"/>
    <xf borderId="3" fillId="0" fontId="5" numFmtId="0" xfId="0" applyAlignment="1" applyBorder="1" applyFont="1">
      <alignment wrapText="1"/>
    </xf>
    <xf borderId="5" fillId="3" fontId="6" numFmtId="0" xfId="0" applyAlignment="1" applyBorder="1" applyFont="1">
      <alignment horizontal="center" vertical="center" wrapText="1"/>
    </xf>
    <xf borderId="3" fillId="0" fontId="0" numFmtId="0" xfId="0" applyBorder="1" applyFont="1"/>
    <xf borderId="5" fillId="3" fontId="6" numFmtId="0" xfId="0" applyAlignment="1" applyBorder="1" applyFont="1">
      <alignment horizontal="center" vertical="center"/>
    </xf>
    <xf borderId="6" fillId="5" fontId="7" numFmtId="3" xfId="0" applyAlignment="1" applyBorder="1" applyFill="1" applyFont="1" applyNumberFormat="1">
      <alignment horizontal="center" wrapText="1"/>
    </xf>
    <xf borderId="0" fillId="0" fontId="5" numFmtId="0" xfId="0" applyAlignment="1" applyFont="1">
      <alignment wrapText="1"/>
    </xf>
    <xf borderId="3" fillId="0" fontId="2" numFmtId="0" xfId="0" applyBorder="1" applyFont="1"/>
    <xf borderId="0" fillId="0" fontId="5" numFmtId="0" xfId="0" applyFont="1"/>
    <xf borderId="3" fillId="0" fontId="5" numFmtId="0" xfId="0" applyBorder="1" applyFont="1"/>
    <xf borderId="7" fillId="3" fontId="8" numFmtId="0" xfId="0" applyAlignment="1" applyBorder="1" applyFont="1">
      <alignment horizontal="center" vertical="center" wrapText="1"/>
    </xf>
    <xf borderId="8" fillId="3" fontId="8" numFmtId="0" xfId="0" applyAlignment="1" applyBorder="1" applyFont="1">
      <alignment horizontal="center" vertical="center"/>
    </xf>
    <xf borderId="7" fillId="2" fontId="8" numFmtId="0" xfId="0" applyAlignment="1" applyBorder="1" applyFont="1">
      <alignment horizontal="center" vertical="center" wrapText="1"/>
    </xf>
    <xf borderId="8" fillId="3" fontId="8" numFmtId="0" xfId="0" applyAlignment="1" applyBorder="1" applyFont="1">
      <alignment horizontal="left" vertical="center"/>
    </xf>
    <xf borderId="7" fillId="2" fontId="8" numFmtId="0" xfId="0" applyAlignment="1" applyBorder="1" applyFont="1">
      <alignment wrapText="1"/>
    </xf>
    <xf borderId="9" fillId="3" fontId="8" numFmtId="0" xfId="0" applyAlignment="1" applyBorder="1" applyFont="1">
      <alignment horizontal="center" vertical="center"/>
    </xf>
    <xf borderId="8" fillId="3" fontId="8" numFmtId="0" xfId="0" applyAlignment="1" applyBorder="1" applyFont="1">
      <alignment vertical="center"/>
    </xf>
    <xf borderId="8" fillId="0" fontId="4" numFmtId="165" xfId="0" applyAlignment="1" applyBorder="1" applyFont="1" applyNumberFormat="1">
      <alignment horizontal="left" vertical="center"/>
    </xf>
    <xf borderId="8" fillId="0" fontId="5" numFmtId="0" xfId="0" applyAlignment="1" applyBorder="1" applyFont="1">
      <alignment horizontal="left" vertical="center"/>
    </xf>
    <xf borderId="7" fillId="2" fontId="8" numFmtId="166" xfId="0" applyAlignment="1" applyBorder="1" applyFont="1" applyNumberFormat="1">
      <alignment horizontal="right" vertical="center"/>
    </xf>
    <xf borderId="8" fillId="5" fontId="7" numFmtId="3" xfId="0" applyAlignment="1" applyBorder="1" applyFont="1" applyNumberFormat="1">
      <alignment horizontal="left" vertical="center"/>
    </xf>
    <xf borderId="8" fillId="0" fontId="0" numFmtId="164" xfId="0" applyAlignment="1" applyBorder="1" applyFont="1" applyNumberFormat="1">
      <alignment horizontal="right"/>
    </xf>
    <xf borderId="0" fillId="0" fontId="5" numFmtId="166" xfId="0" applyFont="1" applyNumberFormat="1"/>
    <xf borderId="8" fillId="0" fontId="0" numFmtId="0" xfId="0" applyBorder="1" applyFont="1"/>
    <xf borderId="7" fillId="2" fontId="9" numFmtId="0" xfId="0" applyAlignment="1" applyBorder="1" applyFont="1">
      <alignment horizontal="center" wrapText="1"/>
    </xf>
    <xf borderId="8" fillId="0" fontId="0" numFmtId="164" xfId="0" applyBorder="1" applyFont="1" applyNumberFormat="1"/>
    <xf borderId="7" fillId="0" fontId="0" numFmtId="0" xfId="0" applyAlignment="1" applyBorder="1" applyFont="1">
      <alignment horizontal="right"/>
    </xf>
    <xf borderId="7" fillId="2" fontId="9" numFmtId="0" xfId="0" applyAlignment="1" applyBorder="1" applyFont="1">
      <alignment wrapText="1"/>
    </xf>
    <xf borderId="10" fillId="2" fontId="8" numFmtId="166" xfId="0" applyAlignment="1" applyBorder="1" applyFont="1" applyNumberFormat="1">
      <alignment horizontal="right" vertical="center"/>
    </xf>
    <xf borderId="7" fillId="0" fontId="9" numFmtId="167" xfId="0" applyAlignment="1" applyBorder="1" applyFont="1" applyNumberFormat="1">
      <alignment horizontal="right" vertical="center"/>
    </xf>
    <xf borderId="7" fillId="0" fontId="10" numFmtId="165" xfId="0" applyBorder="1" applyFont="1" applyNumberFormat="1"/>
    <xf borderId="7" fillId="2" fontId="0" numFmtId="166" xfId="0" applyBorder="1" applyFont="1" applyNumberFormat="1"/>
    <xf borderId="7" fillId="0" fontId="11" numFmtId="165" xfId="0" applyBorder="1" applyFont="1" applyNumberFormat="1"/>
    <xf borderId="0" fillId="0" fontId="12" numFmtId="165" xfId="0" applyFont="1" applyNumberFormat="1"/>
    <xf borderId="7" fillId="0" fontId="4" numFmtId="165" xfId="0" applyBorder="1" applyFont="1" applyNumberFormat="1"/>
    <xf borderId="7" fillId="2" fontId="8" numFmtId="0" xfId="0" applyAlignment="1" applyBorder="1" applyFont="1">
      <alignment horizontal="center" wrapText="1"/>
    </xf>
    <xf borderId="7" fillId="0" fontId="0" numFmtId="0" xfId="0" applyBorder="1" applyFont="1"/>
    <xf borderId="7" fillId="0" fontId="5" numFmtId="166" xfId="0" applyBorder="1" applyFont="1" applyNumberFormat="1"/>
    <xf borderId="0" fillId="0" fontId="9" numFmtId="167" xfId="0" applyAlignment="1" applyFont="1" applyNumberFormat="1">
      <alignment vertical="center"/>
    </xf>
    <xf borderId="7" fillId="0" fontId="0" numFmtId="164" xfId="0" applyBorder="1" applyFont="1" applyNumberFormat="1"/>
    <xf borderId="10" fillId="2" fontId="0" numFmtId="166" xfId="0" applyBorder="1" applyFont="1" applyNumberFormat="1"/>
    <xf borderId="7" fillId="0" fontId="12" numFmtId="165" xfId="0" applyBorder="1" applyFont="1" applyNumberFormat="1"/>
    <xf borderId="7" fillId="2" fontId="9" numFmtId="167" xfId="0" applyAlignment="1" applyBorder="1" applyFont="1" applyNumberFormat="1">
      <alignment horizontal="right" vertical="center"/>
    </xf>
    <xf borderId="7" fillId="0" fontId="5" numFmtId="168" xfId="0" applyBorder="1" applyFont="1" applyNumberFormat="1"/>
    <xf borderId="7" fillId="2" fontId="9" numFmtId="0" xfId="0" applyAlignment="1" applyBorder="1" applyFont="1">
      <alignment horizontal="center" vertical="center" wrapText="1"/>
    </xf>
    <xf borderId="7" fillId="2" fontId="0" numFmtId="166" xfId="0" applyAlignment="1" applyBorder="1" applyFont="1" applyNumberFormat="1">
      <alignment horizontal="right"/>
    </xf>
    <xf borderId="7" fillId="2" fontId="8" numFmtId="166" xfId="0" applyAlignment="1" applyBorder="1" applyFont="1" applyNumberFormat="1">
      <alignment horizontal="right"/>
    </xf>
    <xf borderId="7" fillId="2" fontId="8" numFmtId="166" xfId="0" applyBorder="1" applyFont="1" applyNumberFormat="1"/>
    <xf borderId="7" fillId="6" fontId="0" numFmtId="166" xfId="0" applyAlignment="1" applyBorder="1" applyFill="1" applyFont="1" applyNumberFormat="1">
      <alignment horizontal="right"/>
    </xf>
    <xf borderId="7" fillId="6" fontId="9" numFmtId="166" xfId="0" applyAlignment="1" applyBorder="1" applyFont="1" applyNumberFormat="1">
      <alignment horizontal="right" vertical="center"/>
    </xf>
    <xf borderId="7" fillId="2" fontId="9" numFmtId="166" xfId="0" applyAlignment="1" applyBorder="1" applyFont="1" applyNumberFormat="1">
      <alignment horizontal="right" vertical="center"/>
    </xf>
    <xf borderId="7" fillId="0" fontId="3" numFmtId="0" xfId="0" applyBorder="1" applyFont="1"/>
    <xf borderId="0" fillId="0" fontId="5" numFmtId="167" xfId="0" applyFont="1" applyNumberFormat="1"/>
    <xf borderId="7" fillId="6" fontId="9" numFmtId="167" xfId="0" applyAlignment="1" applyBorder="1" applyFont="1" applyNumberFormat="1">
      <alignment horizontal="right" vertical="center"/>
    </xf>
    <xf borderId="0" fillId="0" fontId="5" numFmtId="168" xfId="0" applyFont="1" applyNumberFormat="1"/>
    <xf borderId="7" fillId="0" fontId="5" numFmtId="4" xfId="0" applyBorder="1" applyFont="1" applyNumberFormat="1"/>
    <xf borderId="7" fillId="7" fontId="7" numFmtId="166" xfId="0" applyAlignment="1" applyBorder="1" applyFill="1" applyFont="1" applyNumberFormat="1">
      <alignment horizontal="right"/>
    </xf>
    <xf borderId="7" fillId="7" fontId="7" numFmtId="166" xfId="0" applyBorder="1" applyFont="1" applyNumberFormat="1"/>
    <xf borderId="7" fillId="3" fontId="8" numFmtId="0" xfId="0" applyAlignment="1" applyBorder="1" applyFont="1">
      <alignment vertical="center" wrapText="1"/>
    </xf>
    <xf borderId="0" fillId="0" fontId="13" numFmtId="164" xfId="0" applyFont="1" applyNumberFormat="1"/>
    <xf borderId="7" fillId="3" fontId="8" numFmtId="0" xfId="0" applyAlignment="1" applyBorder="1" applyFont="1">
      <alignment horizontal="center" vertical="center"/>
    </xf>
    <xf borderId="7" fillId="2" fontId="13" numFmtId="166" xfId="0" applyBorder="1" applyFont="1" applyNumberFormat="1"/>
    <xf borderId="7" fillId="2" fontId="9" numFmtId="0" xfId="0" applyAlignment="1" applyBorder="1" applyFont="1">
      <alignment vertical="top" wrapText="1"/>
    </xf>
    <xf borderId="10" fillId="2" fontId="9" numFmtId="166" xfId="0" applyAlignment="1" applyBorder="1" applyFont="1" applyNumberFormat="1">
      <alignment horizontal="right" vertical="center"/>
    </xf>
    <xf borderId="0" fillId="0" fontId="5" numFmtId="165" xfId="0" applyFont="1" applyNumberFormat="1"/>
    <xf borderId="7" fillId="0" fontId="11" numFmtId="4" xfId="0" applyBorder="1" applyFont="1" applyNumberFormat="1"/>
    <xf borderId="7" fillId="2" fontId="14" numFmtId="0" xfId="0" applyAlignment="1" applyBorder="1" applyFont="1">
      <alignment horizontal="left" vertical="center" wrapText="1"/>
    </xf>
    <xf borderId="7" fillId="2" fontId="8" numFmtId="0" xfId="0" applyAlignment="1" applyBorder="1" applyFont="1">
      <alignment vertical="top" wrapText="1"/>
    </xf>
    <xf borderId="7" fillId="2" fontId="14" numFmtId="0" xfId="0" applyAlignment="1" applyBorder="1" applyFont="1">
      <alignment horizontal="center" vertical="center" wrapText="1"/>
    </xf>
    <xf borderId="7" fillId="0" fontId="5" numFmtId="167" xfId="0" applyBorder="1" applyFont="1" applyNumberFormat="1"/>
    <xf borderId="7" fillId="2" fontId="14" numFmtId="0" xfId="0" applyAlignment="1" applyBorder="1" applyFont="1">
      <alignment vertical="center" wrapText="1"/>
    </xf>
    <xf borderId="7" fillId="0" fontId="5" numFmtId="164" xfId="0" applyBorder="1" applyFont="1" applyNumberFormat="1"/>
    <xf borderId="10" fillId="7" fontId="7" numFmtId="166" xfId="0" applyBorder="1" applyFont="1" applyNumberFormat="1"/>
    <xf borderId="7" fillId="2" fontId="9" numFmtId="0" xfId="0" applyAlignment="1" applyBorder="1" applyFont="1">
      <alignment vertical="top"/>
    </xf>
    <xf borderId="7" fillId="0" fontId="3" numFmtId="165" xfId="0" applyBorder="1" applyFont="1" applyNumberFormat="1"/>
    <xf borderId="7" fillId="0" fontId="13" numFmtId="164" xfId="0" applyBorder="1" applyFont="1" applyNumberFormat="1"/>
    <xf borderId="7" fillId="7" fontId="7" numFmtId="169" xfId="0" applyAlignment="1" applyBorder="1" applyFont="1" applyNumberFormat="1">
      <alignment wrapText="1"/>
    </xf>
    <xf borderId="7" fillId="3" fontId="8" numFmtId="166" xfId="0" applyAlignment="1" applyBorder="1" applyFont="1" applyNumberFormat="1">
      <alignment horizontal="center" vertical="center" wrapText="1"/>
    </xf>
    <xf borderId="0" fillId="0" fontId="5" numFmtId="4" xfId="0" applyFont="1" applyNumberFormat="1"/>
    <xf borderId="7" fillId="0" fontId="0" numFmtId="164" xfId="0" applyAlignment="1" applyBorder="1" applyFont="1" applyNumberFormat="1">
      <alignment horizontal="right"/>
    </xf>
    <xf borderId="0" fillId="0" fontId="5" numFmtId="169" xfId="0" applyFont="1" applyNumberFormat="1"/>
    <xf borderId="10" fillId="3" fontId="8" numFmtId="166" xfId="0" applyAlignment="1" applyBorder="1" applyFont="1" applyNumberFormat="1">
      <alignment horizontal="center" vertical="center" wrapText="1"/>
    </xf>
    <xf borderId="7" fillId="0" fontId="8" numFmtId="1" xfId="0" applyAlignment="1" applyBorder="1" applyFont="1" applyNumberFormat="1">
      <alignment horizontal="center" wrapText="1"/>
    </xf>
    <xf borderId="7" fillId="0" fontId="8" numFmtId="0" xfId="0" applyAlignment="1" applyBorder="1" applyFont="1">
      <alignment wrapText="1"/>
    </xf>
    <xf borderId="7" fillId="0" fontId="5" numFmtId="0" xfId="0" applyBorder="1" applyFont="1"/>
    <xf borderId="7" fillId="0" fontId="13" numFmtId="166" xfId="0" applyBorder="1" applyFont="1" applyNumberFormat="1"/>
    <xf borderId="7" fillId="0" fontId="9" numFmtId="0" xfId="0" applyAlignment="1" applyBorder="1" applyFont="1">
      <alignment horizontal="center" vertical="top" wrapText="1"/>
    </xf>
    <xf borderId="10" fillId="2" fontId="13" numFmtId="166" xfId="0" applyBorder="1" applyFont="1" applyNumberFormat="1"/>
    <xf borderId="7" fillId="0" fontId="9" numFmtId="0" xfId="0" applyAlignment="1" applyBorder="1" applyFont="1">
      <alignment vertical="top" wrapText="1"/>
    </xf>
    <xf borderId="7" fillId="0" fontId="0" numFmtId="166" xfId="0" applyBorder="1" applyFont="1" applyNumberFormat="1"/>
    <xf borderId="7" fillId="0" fontId="5" numFmtId="165" xfId="0" applyBorder="1" applyFont="1" applyNumberFormat="1"/>
    <xf borderId="7" fillId="8" fontId="5" numFmtId="166" xfId="0" applyBorder="1" applyFill="1" applyFont="1" applyNumberFormat="1"/>
    <xf borderId="7" fillId="0" fontId="8" numFmtId="0" xfId="0" applyAlignment="1" applyBorder="1" applyFont="1">
      <alignment horizontal="center" vertical="top" wrapText="1"/>
    </xf>
    <xf borderId="7" fillId="0" fontId="8" numFmtId="0" xfId="0" applyAlignment="1" applyBorder="1" applyFont="1">
      <alignment vertical="top" wrapText="1"/>
    </xf>
    <xf borderId="7" fillId="9" fontId="5" numFmtId="0" xfId="0" applyBorder="1" applyFill="1" applyFont="1"/>
    <xf borderId="7" fillId="10" fontId="5" numFmtId="166" xfId="0" applyBorder="1" applyFill="1" applyFont="1" applyNumberFormat="1"/>
    <xf borderId="0" fillId="2" fontId="5" numFmtId="0" xfId="0" applyBorder="1" applyFont="1"/>
    <xf borderId="7" fillId="6" fontId="5" numFmtId="0" xfId="0" applyBorder="1" applyFont="1"/>
    <xf borderId="7" fillId="2" fontId="9" numFmtId="0" xfId="0" applyAlignment="1" applyBorder="1" applyFont="1">
      <alignment horizontal="center" vertical="top" wrapText="1"/>
    </xf>
    <xf borderId="7" fillId="6" fontId="5" numFmtId="166" xfId="0" applyBorder="1" applyFont="1" applyNumberFormat="1"/>
    <xf borderId="7" fillId="11" fontId="5" numFmtId="0" xfId="0" applyBorder="1" applyFill="1" applyFont="1"/>
    <xf borderId="0" fillId="2" fontId="5" numFmtId="165" xfId="0" applyBorder="1" applyFont="1" applyNumberFormat="1"/>
    <xf borderId="7" fillId="11" fontId="5" numFmtId="166" xfId="0" applyBorder="1" applyFont="1" applyNumberFormat="1"/>
    <xf borderId="7" fillId="12" fontId="5" numFmtId="0" xfId="0" applyBorder="1" applyFill="1" applyFont="1"/>
    <xf borderId="7" fillId="0" fontId="9" numFmtId="0" xfId="0" applyAlignment="1" applyBorder="1" applyFont="1">
      <alignment horizontal="left" vertical="top" wrapText="1"/>
    </xf>
    <xf borderId="7" fillId="13" fontId="5" numFmtId="0" xfId="0" applyBorder="1" applyFill="1" applyFont="1"/>
    <xf borderId="7" fillId="0" fontId="8" numFmtId="0" xfId="0" applyAlignment="1" applyBorder="1" applyFont="1">
      <alignment horizontal="left" vertical="top" wrapText="1"/>
    </xf>
    <xf borderId="7" fillId="10" fontId="5" numFmtId="0" xfId="0" applyBorder="1" applyFont="1"/>
    <xf borderId="7" fillId="0" fontId="9" numFmtId="0" xfId="0" applyAlignment="1" applyBorder="1" applyFont="1">
      <alignment wrapText="1"/>
    </xf>
    <xf borderId="7" fillId="14" fontId="5" numFmtId="0" xfId="0" applyBorder="1" applyFill="1" applyFont="1"/>
    <xf borderId="7" fillId="9" fontId="5" numFmtId="166" xfId="0" applyBorder="1" applyFont="1" applyNumberFormat="1"/>
    <xf borderId="7" fillId="15" fontId="5" numFmtId="0" xfId="0" applyBorder="1" applyFill="1" applyFont="1"/>
    <xf borderId="7" fillId="2" fontId="9" numFmtId="0" xfId="0" applyAlignment="1" applyBorder="1" applyFont="1">
      <alignment horizontal="left" vertical="top" wrapText="1"/>
    </xf>
    <xf borderId="7" fillId="2" fontId="9" numFmtId="0" xfId="0" applyAlignment="1" applyBorder="1" applyFont="1">
      <alignment horizontal="center"/>
    </xf>
    <xf borderId="0" fillId="0" fontId="15" numFmtId="165" xfId="0" applyFont="1" applyNumberFormat="1"/>
    <xf borderId="7" fillId="3" fontId="7" numFmtId="169" xfId="0" applyAlignment="1" applyBorder="1" applyFont="1" applyNumberFormat="1">
      <alignment wrapText="1"/>
    </xf>
    <xf borderId="7" fillId="2" fontId="9" numFmtId="0" xfId="0" applyAlignment="1" applyBorder="1" applyFont="1">
      <alignment horizontal="left" vertical="center" wrapText="1"/>
    </xf>
    <xf borderId="0" fillId="0" fontId="16" numFmtId="0" xfId="0" applyAlignment="1" applyFont="1">
      <alignment horizontal="left"/>
    </xf>
    <xf borderId="7" fillId="7" fontId="7" numFmtId="169" xfId="0" applyAlignment="1" applyBorder="1" applyFont="1" applyNumberFormat="1">
      <alignment horizontal="center" vertical="center" wrapText="1"/>
    </xf>
    <xf borderId="7" fillId="16" fontId="5" numFmtId="166" xfId="0" applyBorder="1" applyFill="1" applyFont="1" applyNumberFormat="1"/>
    <xf borderId="10" fillId="3" fontId="7" numFmtId="0" xfId="0" applyAlignment="1" applyBorder="1" applyFont="1">
      <alignment horizontal="center" wrapText="1"/>
    </xf>
    <xf borderId="11" fillId="0" fontId="2" numFmtId="0" xfId="0" applyBorder="1" applyFont="1"/>
    <xf borderId="12" fillId="3" fontId="7" numFmtId="0" xfId="0" applyAlignment="1" applyBorder="1" applyFont="1">
      <alignment horizontal="center" vertical="center" wrapText="1"/>
    </xf>
    <xf borderId="13" fillId="0" fontId="2" numFmtId="0" xfId="0" applyBorder="1" applyFont="1"/>
    <xf borderId="14" fillId="0" fontId="2" numFmtId="0" xfId="0" applyBorder="1" applyFont="1"/>
    <xf borderId="0" fillId="0" fontId="17" numFmtId="0" xfId="0" applyAlignment="1" applyFont="1">
      <alignment horizontal="center"/>
    </xf>
    <xf borderId="0" fillId="0" fontId="8" numFmtId="0" xfId="0" applyAlignment="1" applyFont="1">
      <alignment horizontal="left" wrapText="1"/>
    </xf>
    <xf borderId="0" fillId="0" fontId="0" numFmtId="169" xfId="0" applyFont="1" applyNumberFormat="1"/>
    <xf borderId="10" fillId="7" fontId="7" numFmtId="169" xfId="0" applyAlignment="1" applyBorder="1" applyFont="1" applyNumberFormat="1">
      <alignment wrapText="1"/>
    </xf>
    <xf borderId="0" fillId="0" fontId="13" numFmtId="0" xfId="0" applyAlignment="1" applyFont="1">
      <alignment horizontal="center" wrapText="1"/>
    </xf>
    <xf borderId="0" fillId="0" fontId="0" numFmtId="166" xfId="0" applyFont="1" applyNumberFormat="1"/>
    <xf borderId="7" fillId="0" fontId="5" numFmtId="169" xfId="0" applyBorder="1" applyFont="1" applyNumberFormat="1"/>
    <xf borderId="10" fillId="3" fontId="8" numFmtId="0" xfId="0" applyAlignment="1" applyBorder="1" applyFont="1">
      <alignment horizontal="center" vertical="center" wrapText="1"/>
    </xf>
    <xf borderId="10" fillId="0" fontId="13" numFmtId="166" xfId="0" applyBorder="1" applyFont="1" applyNumberFormat="1"/>
    <xf borderId="10" fillId="0" fontId="0" numFmtId="166" xfId="0" applyBorder="1" applyFont="1" applyNumberFormat="1"/>
    <xf borderId="7" fillId="3" fontId="3" numFmtId="0" xfId="0" applyAlignment="1" applyBorder="1" applyFont="1">
      <alignment horizontal="center" vertical="center" wrapText="1"/>
    </xf>
    <xf borderId="10" fillId="3" fontId="3" numFmtId="0" xfId="0" applyAlignment="1" applyBorder="1" applyFont="1">
      <alignment horizontal="center" vertical="center"/>
    </xf>
    <xf borderId="7" fillId="0" fontId="0" numFmtId="0" xfId="0" applyAlignment="1" applyBorder="1" applyFont="1">
      <alignment/>
    </xf>
    <xf borderId="7" fillId="0" fontId="0" numFmtId="168" xfId="0" applyAlignment="1" applyBorder="1" applyFont="1" applyNumberFormat="1">
      <alignment/>
    </xf>
    <xf borderId="0" fillId="0" fontId="0" numFmtId="0" xfId="0" applyAlignment="1" applyFont="1">
      <alignment/>
    </xf>
    <xf borderId="10" fillId="3" fontId="3" numFmtId="0" xfId="0" applyAlignment="1" applyBorder="1" applyFont="1">
      <alignment horizontal="center" vertical="center"/>
    </xf>
    <xf borderId="7" fillId="0" fontId="0" numFmtId="0" xfId="0" applyAlignment="1" applyBorder="1" applyFont="1">
      <alignment/>
    </xf>
    <xf borderId="7" fillId="0" fontId="0" numFmtId="168" xfId="0" applyAlignment="1" applyBorder="1" applyFont="1" applyNumberFormat="1">
      <alignment/>
    </xf>
    <xf borderId="7" fillId="2" fontId="0" numFmtId="168" xfId="0" applyAlignment="1" applyBorder="1" applyFont="1" applyNumberFormat="1">
      <alignment/>
    </xf>
    <xf borderId="0" fillId="0" fontId="13" numFmtId="168" xfId="0" applyFont="1" applyNumberFormat="1"/>
    <xf borderId="7" fillId="2" fontId="5" numFmtId="0" xfId="0" applyBorder="1" applyFont="1"/>
    <xf borderId="7" fillId="16" fontId="5" numFmtId="165" xfId="0" applyBorder="1" applyFont="1" applyNumberFormat="1"/>
    <xf borderId="7" fillId="6" fontId="5" numFmtId="165" xfId="0" applyBorder="1" applyFont="1" applyNumberFormat="1"/>
    <xf borderId="7" fillId="11" fontId="5" numFmtId="165" xfId="0" applyBorder="1" applyFont="1" applyNumberFormat="1"/>
    <xf borderId="7" fillId="13" fontId="5" numFmtId="165" xfId="0" applyBorder="1" applyFont="1" applyNumberFormat="1"/>
    <xf borderId="7" fillId="2" fontId="5" numFmtId="165" xfId="0" applyBorder="1" applyFont="1" applyNumberFormat="1"/>
    <xf borderId="7" fillId="6" fontId="11" numFmtId="165" xfId="0" applyBorder="1" applyFont="1" applyNumberFormat="1"/>
    <xf borderId="7" fillId="6" fontId="4" numFmtId="165" xfId="0" applyBorder="1" applyFont="1" applyNumberFormat="1"/>
    <xf borderId="7" fillId="6" fontId="0" numFmtId="0" xfId="0" applyBorder="1" applyFont="1"/>
    <xf borderId="7" fillId="0" fontId="0" numFmtId="165" xfId="0" applyAlignment="1" applyBorder="1" applyFont="1" applyNumberFormat="1">
      <alignment horizontal="right"/>
    </xf>
    <xf borderId="7" fillId="0" fontId="0" numFmtId="165" xfId="0" applyBorder="1" applyFont="1" applyNumberFormat="1"/>
    <xf borderId="7" fillId="8" fontId="0" numFmtId="0" xfId="0" applyBorder="1" applyFont="1"/>
    <xf borderId="7" fillId="8" fontId="5" numFmtId="0" xfId="0" applyBorder="1" applyFont="1"/>
    <xf borderId="7" fillId="2" fontId="0" numFmtId="0" xfId="0" applyBorder="1" applyFont="1"/>
    <xf borderId="7" fillId="0" fontId="15" numFmtId="165" xfId="0" applyBorder="1" applyFont="1" applyNumberFormat="1"/>
    <xf borderId="7" fillId="0" fontId="18" numFmtId="165" xfId="0" applyBorder="1" applyFont="1" applyNumberFormat="1"/>
    <xf borderId="10" fillId="3" fontId="7" numFmtId="169" xfId="0" applyAlignment="1" applyBorder="1" applyFont="1" applyNumberFormat="1">
      <alignment wrapText="1"/>
    </xf>
    <xf borderId="7" fillId="0" fontId="9" numFmtId="0" xfId="0" applyAlignment="1" applyBorder="1" applyFont="1">
      <alignment vertical="top" wrapText="1"/>
    </xf>
    <xf borderId="10" fillId="7" fontId="7" numFmtId="169" xfId="0" applyAlignment="1" applyBorder="1" applyFont="1" applyNumberFormat="1">
      <alignment horizontal="center" vertical="center" wrapText="1"/>
    </xf>
    <xf borderId="7" fillId="0" fontId="13" numFmtId="3" xfId="0" applyBorder="1" applyFont="1" applyNumberFormat="1"/>
    <xf borderId="0" fillId="0" fontId="0" numFmtId="9" xfId="0" applyFont="1" applyNumberFormat="1"/>
    <xf borderId="5" fillId="3" fontId="3" numFmtId="0" xfId="0" applyAlignment="1" applyBorder="1" applyFont="1">
      <alignment horizontal="center" vertical="center" wrapText="1"/>
    </xf>
    <xf borderId="5" fillId="3" fontId="3" numFmtId="0" xfId="0" applyAlignment="1" applyBorder="1" applyFont="1">
      <alignment horizontal="center" vertical="center"/>
    </xf>
    <xf borderId="15" fillId="3" fontId="3" numFmtId="0" xfId="0" applyAlignment="1" applyBorder="1" applyFont="1">
      <alignment horizontal="center" vertical="center" wrapText="1"/>
    </xf>
    <xf borderId="7" fillId="0" fontId="0" numFmtId="0" xfId="0" applyAlignment="1" applyBorder="1" applyFont="1">
      <alignment horizontal="center" wrapText="1"/>
    </xf>
    <xf borderId="7" fillId="0" fontId="13" numFmtId="0" xfId="0" applyAlignment="1" applyBorder="1" applyFont="1">
      <alignment horizontal="center" wrapText="1"/>
    </xf>
    <xf borderId="11" fillId="2" fontId="19" numFmtId="0" xfId="0" applyAlignment="1" applyBorder="1" applyFont="1">
      <alignment horizontal="center"/>
    </xf>
    <xf borderId="11" fillId="2" fontId="20" numFmtId="0" xfId="0" applyAlignment="1" applyBorder="1" applyFont="1">
      <alignment/>
    </xf>
    <xf borderId="7" fillId="2" fontId="20" numFmtId="168" xfId="0" applyAlignment="1" applyBorder="1" applyFont="1" applyNumberFormat="1">
      <alignment horizontal="right"/>
    </xf>
    <xf borderId="0" fillId="0" fontId="13" numFmtId="0" xfId="0" applyFont="1"/>
    <xf borderId="11" fillId="2" fontId="20" numFmtId="0" xfId="0" applyAlignment="1" applyBorder="1" applyFont="1">
      <alignment wrapText="1"/>
    </xf>
    <xf borderId="0" fillId="0" fontId="0" numFmtId="168" xfId="0" applyFont="1" applyNumberFormat="1"/>
    <xf borderId="0" fillId="0" fontId="21" numFmtId="3" xfId="0" applyFont="1" applyNumberFormat="1"/>
    <xf borderId="9" fillId="5" fontId="7" numFmtId="3" xfId="0" applyAlignment="1" applyBorder="1" applyFont="1" applyNumberFormat="1">
      <alignment horizontal="center" wrapText="1"/>
    </xf>
    <xf borderId="16" fillId="0" fontId="2" numFmtId="0" xfId="0" applyBorder="1" applyFont="1"/>
    <xf borderId="16" fillId="0" fontId="2" numFmtId="0" xfId="0" applyBorder="1" applyFont="1"/>
    <xf borderId="8" fillId="5" fontId="7" numFmtId="3" xfId="0" applyAlignment="1" applyBorder="1" applyFont="1" applyNumberFormat="1">
      <alignment horizontal="center" wrapText="1"/>
    </xf>
    <xf borderId="17" fillId="5" fontId="7" numFmtId="3" xfId="0" applyAlignment="1" applyBorder="1" applyFont="1" applyNumberFormat="1">
      <alignment horizontal="center" wrapText="1"/>
    </xf>
    <xf borderId="0" fillId="8" fontId="21" numFmtId="3" xfId="0" applyAlignment="1" applyBorder="1" applyFont="1" applyNumberFormat="1">
      <alignment horizontal="right"/>
    </xf>
    <xf borderId="0" fillId="17" fontId="21" numFmtId="3" xfId="0" applyAlignment="1" applyBorder="1" applyFill="1" applyFont="1" applyNumberFormat="1">
      <alignment horizontal="right"/>
    </xf>
    <xf borderId="0" fillId="18" fontId="21" numFmtId="3" xfId="0" applyAlignment="1" applyBorder="1" applyFill="1" applyFont="1" applyNumberFormat="1">
      <alignment horizontal="right"/>
    </xf>
    <xf borderId="0" fillId="19" fontId="22" numFmtId="3" xfId="0" applyAlignment="1" applyBorder="1" applyFill="1" applyFont="1" applyNumberFormat="1">
      <alignment horizontal="right"/>
    </xf>
    <xf borderId="0" fillId="20" fontId="21" numFmtId="3" xfId="0" applyAlignment="1" applyBorder="1" applyFill="1" applyFont="1" applyNumberFormat="1">
      <alignment horizontal="right"/>
    </xf>
    <xf borderId="0" fillId="0" fontId="13" numFmtId="0" xfId="0" applyAlignment="1" applyFont="1">
      <alignment horizontal="center" vertical="center"/>
    </xf>
    <xf borderId="0" fillId="21" fontId="0" numFmtId="0" xfId="0" applyBorder="1" applyFill="1" applyFont="1"/>
    <xf borderId="0" fillId="0" fontId="0" numFmtId="168" xfId="0" applyFont="1" applyNumberFormat="1"/>
    <xf borderId="0" fillId="21" fontId="5" numFmtId="0" xfId="0" applyBorder="1" applyFont="1"/>
    <xf borderId="0" fillId="22" fontId="21" numFmtId="3" xfId="0" applyAlignment="1" applyBorder="1" applyFill="1" applyFont="1" applyNumberFormat="1">
      <alignment horizontal="right"/>
    </xf>
    <xf borderId="0" fillId="21" fontId="0" numFmtId="168" xfId="0" applyBorder="1" applyFont="1" applyNumberFormat="1"/>
    <xf borderId="0" fillId="0" fontId="0" numFmtId="168" xfId="0" applyAlignment="1" applyFont="1" applyNumberFormat="1">
      <alignment horizontal="right"/>
    </xf>
    <xf borderId="0" fillId="23" fontId="22" numFmtId="3" xfId="0" applyAlignment="1" applyBorder="1" applyFill="1" applyFont="1" applyNumberFormat="1">
      <alignment horizontal="right"/>
    </xf>
    <xf borderId="0" fillId="21" fontId="0" numFmtId="168" xfId="0" applyAlignment="1" applyBorder="1" applyFont="1" applyNumberFormat="1">
      <alignment horizontal="right"/>
    </xf>
    <xf borderId="0" fillId="21" fontId="13" numFmtId="168" xfId="0" applyBorder="1" applyFont="1" applyNumberFormat="1"/>
    <xf borderId="0" fillId="0" fontId="13" numFmtId="168" xfId="0" applyFont="1" applyNumberFormat="1"/>
    <xf borderId="0" fillId="0" fontId="13" numFmtId="0" xfId="0" applyAlignment="1" applyFont="1">
      <alignment horizontal="center"/>
    </xf>
    <xf borderId="0" fillId="0" fontId="13" numFmtId="168" xfId="0" applyAlignment="1" applyFont="1" applyNumberFormat="1">
      <alignment horizontal="center"/>
    </xf>
    <xf borderId="0" fillId="0" fontId="2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152400</xdr:colOff>
      <xdr:row>0</xdr:row>
      <xdr:rowOff>57150</xdr:rowOff>
    </xdr:from>
    <xdr:to>
      <xdr:col>1</xdr:col>
      <xdr:colOff>542925</xdr:colOff>
      <xdr:row>0</xdr:row>
      <xdr:rowOff>704850</xdr:rowOff>
    </xdr:to>
    <xdr:pic>
      <xdr:nvPicPr>
        <xdr:cNvPr id="0" name="image00.png" title="Imagen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03822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152400</xdr:colOff>
      <xdr:row>0</xdr:row>
      <xdr:rowOff>57150</xdr:rowOff>
    </xdr:from>
    <xdr:to>
      <xdr:col>1</xdr:col>
      <xdr:colOff>542925</xdr:colOff>
      <xdr:row>0</xdr:row>
      <xdr:rowOff>704850</xdr:rowOff>
    </xdr:to>
    <xdr:pic>
      <xdr:nvPicPr>
        <xdr:cNvPr id="0" name="image00.png" title="Imagen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03822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114300</xdr:colOff>
      <xdr:row>0</xdr:row>
      <xdr:rowOff>9525</xdr:rowOff>
    </xdr:from>
    <xdr:to>
      <xdr:col>1</xdr:col>
      <xdr:colOff>190500</xdr:colOff>
      <xdr:row>0</xdr:row>
      <xdr:rowOff>514350</xdr:rowOff>
    </xdr:to>
    <xdr:pic>
      <xdr:nvPicPr>
        <xdr:cNvPr id="0" name="image00.png" title="Imagen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38200" cy="5048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114300</xdr:colOff>
      <xdr:row>0</xdr:row>
      <xdr:rowOff>9525</xdr:rowOff>
    </xdr:from>
    <xdr:to>
      <xdr:col>0</xdr:col>
      <xdr:colOff>1066800</xdr:colOff>
      <xdr:row>0</xdr:row>
      <xdr:rowOff>514350</xdr:rowOff>
    </xdr:to>
    <xdr:pic>
      <xdr:nvPicPr>
        <xdr:cNvPr id="0" name="image00.png" title="Imagen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52500" cy="5048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0"/>
  <cols>
    <col customWidth="1" min="1" max="1" width="8.5"/>
    <col customWidth="1" min="2" max="2" width="34.75"/>
    <col customWidth="1" min="3" max="3" width="13.88"/>
    <col customWidth="1" hidden="1" min="4" max="8" width="11.75"/>
    <col customWidth="1" hidden="1" min="9" max="9" width="10.88"/>
    <col customWidth="1" hidden="1" min="10" max="10" width="10.13"/>
    <col customWidth="1" hidden="1" min="11" max="11" width="8.25"/>
    <col customWidth="1" hidden="1" min="12" max="13" width="11.5"/>
    <col customWidth="1" hidden="1" min="14" max="14" width="11.25"/>
    <col customWidth="1" hidden="1" min="15" max="15" width="12.38"/>
    <col customWidth="1" hidden="1" min="16" max="16" width="5.88"/>
    <col customWidth="1" hidden="1" min="17" max="17" width="13.75"/>
    <col customWidth="1" hidden="1" min="18" max="22" width="8.25"/>
    <col customWidth="1" hidden="1" min="23" max="23"/>
    <col customWidth="1" min="24" max="24" width="13.0"/>
    <col customWidth="1" min="25" max="25" width="11.88"/>
    <col customWidth="1" min="26" max="29" width="13.25"/>
  </cols>
  <sheetData>
    <row r="1" ht="69.0" customHeight="1">
      <c r="A1" s="1"/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"/>
      <c r="Z1" s="1"/>
      <c r="AA1" s="1"/>
      <c r="AB1" s="1"/>
      <c r="AC1" s="7"/>
    </row>
    <row r="2" ht="42.75" customHeight="1">
      <c r="A2" s="8" t="s">
        <v>3</v>
      </c>
      <c r="B2" s="10" t="s">
        <v>4</v>
      </c>
      <c r="C2" s="8" t="s">
        <v>8</v>
      </c>
      <c r="D2" s="14" t="s">
        <v>9</v>
      </c>
      <c r="E2" s="14" t="s">
        <v>10</v>
      </c>
      <c r="F2" s="8" t="s">
        <v>11</v>
      </c>
      <c r="G2" s="8" t="s">
        <v>12</v>
      </c>
      <c r="H2" s="8" t="s">
        <v>13</v>
      </c>
      <c r="I2" s="16" t="s">
        <v>14</v>
      </c>
      <c r="J2" s="16" t="s">
        <v>15</v>
      </c>
      <c r="K2" s="18"/>
      <c r="L2" s="20" t="s">
        <v>16</v>
      </c>
      <c r="M2" s="9"/>
      <c r="N2" s="9"/>
      <c r="O2" s="22"/>
      <c r="P2" s="18"/>
      <c r="Q2" s="18"/>
      <c r="R2" s="24"/>
      <c r="S2" s="18"/>
      <c r="T2" s="18"/>
      <c r="U2" s="18"/>
      <c r="V2" s="18"/>
      <c r="W2" s="18"/>
      <c r="X2" s="8" t="s">
        <v>17</v>
      </c>
      <c r="Y2" s="8" t="s">
        <v>18</v>
      </c>
      <c r="Z2" s="1"/>
      <c r="AA2" s="1"/>
      <c r="AB2" s="1"/>
      <c r="AC2" s="7"/>
    </row>
    <row r="3" ht="26.25" customHeight="1">
      <c r="A3" s="26">
        <v>1000.0</v>
      </c>
      <c r="B3" s="31" t="s">
        <v>19</v>
      </c>
      <c r="C3" s="36">
        <v>2.9319252E7</v>
      </c>
      <c r="D3" s="36"/>
      <c r="E3" s="36"/>
      <c r="F3" s="36"/>
      <c r="G3" s="36"/>
      <c r="H3" s="36"/>
      <c r="I3" s="36"/>
      <c r="J3" s="36"/>
      <c r="K3" s="36"/>
      <c r="L3" s="36" t="s">
        <v>22</v>
      </c>
      <c r="M3" s="36" t="s">
        <v>23</v>
      </c>
      <c r="N3" s="36" t="s">
        <v>24</v>
      </c>
      <c r="O3" s="36" t="s">
        <v>25</v>
      </c>
      <c r="P3" s="36"/>
      <c r="Q3" s="36"/>
      <c r="R3" s="36"/>
      <c r="S3" s="36"/>
      <c r="T3" s="36"/>
      <c r="U3" s="36"/>
      <c r="V3" s="36"/>
      <c r="W3" s="36"/>
      <c r="X3" s="36">
        <v>2.9319252E7</v>
      </c>
      <c r="Y3" s="36">
        <f>X3-C3</f>
        <v>0</v>
      </c>
      <c r="Z3" s="1"/>
      <c r="AA3" s="1"/>
      <c r="AB3" s="1"/>
      <c r="AC3" s="7"/>
    </row>
    <row r="4" ht="15.0" hidden="1" customHeight="1">
      <c r="A4" s="27">
        <v>1100.0</v>
      </c>
      <c r="B4" s="29" t="s">
        <v>21</v>
      </c>
      <c r="C4" s="41">
        <f t="shared" ref="C4:D4" si="1">C5</f>
        <v>18480151.2</v>
      </c>
      <c r="D4" s="41">
        <f t="shared" si="1"/>
        <v>18474151.2</v>
      </c>
      <c r="E4" s="41">
        <f t="shared" ref="E4:E22" si="3">C4-D4</f>
        <v>6000</v>
      </c>
      <c r="F4" s="41">
        <v>1.8677006E7</v>
      </c>
      <c r="G4" s="41"/>
      <c r="H4" s="41"/>
      <c r="I4" s="41"/>
      <c r="J4" s="41"/>
      <c r="K4" s="41" t="str">
        <f>#REF!-#REF!</f>
        <v>#REF!</v>
      </c>
      <c r="L4" s="41">
        <f t="shared" ref="L4:O4" si="2">L5</f>
        <v>4973335.2</v>
      </c>
      <c r="M4" s="41">
        <f t="shared" si="2"/>
        <v>4099586.4</v>
      </c>
      <c r="N4" s="41">
        <f t="shared" si="2"/>
        <v>4951299.6</v>
      </c>
      <c r="O4" s="41">
        <f t="shared" si="2"/>
        <v>4822158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1"/>
      <c r="AA4" s="1"/>
      <c r="AB4" s="1"/>
      <c r="AC4" s="7"/>
    </row>
    <row r="5" hidden="1">
      <c r="A5" s="39">
        <v>1131.0</v>
      </c>
      <c r="B5" s="42" t="s">
        <v>26</v>
      </c>
      <c r="C5" s="41">
        <v>1.84801512E7</v>
      </c>
      <c r="D5" s="41">
        <v>1.84741512E7</v>
      </c>
      <c r="E5" s="41">
        <f t="shared" si="3"/>
        <v>6000</v>
      </c>
      <c r="F5" s="41">
        <v>1.8677006E7</v>
      </c>
      <c r="G5" s="41" t="str">
        <f t="shared" ref="G5:G36" si="5">#REF!-F5</f>
        <v>#REF!</v>
      </c>
      <c r="H5" s="41">
        <v>1.927698396E7</v>
      </c>
      <c r="I5" s="41"/>
      <c r="J5" s="41"/>
      <c r="K5" s="41"/>
      <c r="L5" s="41">
        <v>4973335.2</v>
      </c>
      <c r="M5" s="41">
        <v>4099586.4</v>
      </c>
      <c r="N5" s="41">
        <v>4951299.6</v>
      </c>
      <c r="O5" s="41">
        <v>4822158.0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1"/>
      <c r="AA5" s="1"/>
      <c r="AB5" s="1"/>
      <c r="AC5" s="7"/>
    </row>
    <row r="6" ht="26.25" hidden="1" customHeight="1">
      <c r="A6" s="50">
        <v>1300.0</v>
      </c>
      <c r="B6" s="29" t="s">
        <v>27</v>
      </c>
      <c r="C6" s="41">
        <f t="shared" ref="C6:D6" si="4">SUM(C7:C9)</f>
        <v>2950139.793</v>
      </c>
      <c r="D6" s="41">
        <f t="shared" si="4"/>
        <v>2875275.67</v>
      </c>
      <c r="E6" s="41">
        <f t="shared" si="3"/>
        <v>74864.12333</v>
      </c>
      <c r="F6" s="41">
        <v>2987766.5</v>
      </c>
      <c r="G6" s="41" t="str">
        <f t="shared" si="5"/>
        <v>#REF!</v>
      </c>
      <c r="H6" s="41"/>
      <c r="I6" s="41"/>
      <c r="J6" s="41"/>
      <c r="K6" s="41" t="str">
        <f>#REF!-#REF!</f>
        <v>#REF!</v>
      </c>
      <c r="L6" s="41">
        <f t="shared" ref="L6:O6" si="6">SUM(L7:L9)</f>
        <v>793603.5</v>
      </c>
      <c r="M6" s="41">
        <f t="shared" si="6"/>
        <v>645502.9</v>
      </c>
      <c r="N6" s="41">
        <f t="shared" si="6"/>
        <v>784757.75</v>
      </c>
      <c r="O6" s="41">
        <f t="shared" si="6"/>
        <v>784204.99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1"/>
      <c r="AA6" s="1"/>
      <c r="AB6" s="1"/>
      <c r="AC6" s="7"/>
    </row>
    <row r="7" ht="26.25" hidden="1" customHeight="1">
      <c r="A7" s="39">
        <v>1311.0</v>
      </c>
      <c r="B7" s="42" t="s">
        <v>28</v>
      </c>
      <c r="C7" s="41">
        <v>126783.36000000002</v>
      </c>
      <c r="D7" s="41">
        <v>121980.96</v>
      </c>
      <c r="E7" s="41">
        <f t="shared" si="3"/>
        <v>4802.4</v>
      </c>
      <c r="F7" s="41">
        <v>119592.0</v>
      </c>
      <c r="G7" s="41" t="str">
        <f t="shared" si="5"/>
        <v>#REF!</v>
      </c>
      <c r="H7" s="41">
        <v>120747.25</v>
      </c>
      <c r="I7" s="41"/>
      <c r="J7" s="41"/>
      <c r="K7" s="41"/>
      <c r="L7" s="41">
        <v>33788.4</v>
      </c>
      <c r="M7" s="41">
        <v>19177.2</v>
      </c>
      <c r="N7" s="41">
        <v>28309.2</v>
      </c>
      <c r="O7" s="41">
        <v>47486.4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1"/>
      <c r="AA7" s="1"/>
      <c r="AB7" s="1"/>
      <c r="AC7" s="7"/>
    </row>
    <row r="8" hidden="1">
      <c r="A8" s="39">
        <v>1321.0</v>
      </c>
      <c r="B8" s="42" t="s">
        <v>29</v>
      </c>
      <c r="C8" s="41">
        <v>256668.76666666663</v>
      </c>
      <c r="D8" s="41">
        <v>247587.27</v>
      </c>
      <c r="E8" s="41">
        <f t="shared" si="3"/>
        <v>9081.496667</v>
      </c>
      <c r="F8" s="41">
        <v>260743.5</v>
      </c>
      <c r="G8" s="41" t="str">
        <f t="shared" si="5"/>
        <v>#REF!</v>
      </c>
      <c r="H8" s="41">
        <v>264769.02</v>
      </c>
      <c r="I8" s="41"/>
      <c r="J8" s="41"/>
      <c r="K8" s="41"/>
      <c r="L8" s="41">
        <v>69074.1</v>
      </c>
      <c r="M8" s="41">
        <v>56938.7</v>
      </c>
      <c r="N8" s="41">
        <v>68768.05</v>
      </c>
      <c r="O8" s="41">
        <v>66974.42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1"/>
      <c r="AA8" s="1"/>
      <c r="AB8" s="1"/>
      <c r="AC8" s="7"/>
    </row>
    <row r="9" hidden="1">
      <c r="A9" s="39">
        <v>1322.0</v>
      </c>
      <c r="B9" s="42" t="s">
        <v>30</v>
      </c>
      <c r="C9" s="41">
        <v>2566687.6666666665</v>
      </c>
      <c r="D9" s="41">
        <v>2505707.44</v>
      </c>
      <c r="E9" s="41">
        <f t="shared" si="3"/>
        <v>60980.22667</v>
      </c>
      <c r="F9" s="41">
        <v>2607431.0</v>
      </c>
      <c r="G9" s="41" t="str">
        <f t="shared" si="5"/>
        <v>#REF!</v>
      </c>
      <c r="H9" s="41">
        <v>2671852.73</v>
      </c>
      <c r="I9" s="41"/>
      <c r="J9" s="41"/>
      <c r="K9" s="41"/>
      <c r="L9" s="41">
        <v>690741.0</v>
      </c>
      <c r="M9" s="41">
        <v>569387.0</v>
      </c>
      <c r="N9" s="41">
        <v>687680.5</v>
      </c>
      <c r="O9" s="41">
        <v>669744.17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1"/>
      <c r="AA9" s="1"/>
      <c r="AB9" s="1"/>
      <c r="AC9" s="7"/>
    </row>
    <row r="10" hidden="1">
      <c r="A10" s="50">
        <v>1400.0</v>
      </c>
      <c r="B10" s="29" t="s">
        <v>31</v>
      </c>
      <c r="C10" s="41">
        <f t="shared" ref="C10:D10" si="7">SUM(C11:C15)</f>
        <v>5095081.278</v>
      </c>
      <c r="D10" s="41">
        <f t="shared" si="7"/>
        <v>5043443.28</v>
      </c>
      <c r="E10" s="41">
        <f t="shared" si="3"/>
        <v>51637.9976</v>
      </c>
      <c r="F10" s="41">
        <v>4702173.34</v>
      </c>
      <c r="G10" s="41" t="str">
        <f t="shared" si="5"/>
        <v>#REF!</v>
      </c>
      <c r="H10" s="41"/>
      <c r="I10" s="41"/>
      <c r="J10" s="41"/>
      <c r="K10" s="41" t="str">
        <f>#REF!-#REF!</f>
        <v>#REF!</v>
      </c>
      <c r="L10" s="41">
        <f t="shared" ref="L10:O10" si="8">SUM(L11:L15)</f>
        <v>1216615.99</v>
      </c>
      <c r="M10" s="41">
        <f t="shared" si="8"/>
        <v>1002872.75</v>
      </c>
      <c r="N10" s="41">
        <f t="shared" si="8"/>
        <v>1211225.46</v>
      </c>
      <c r="O10" s="41">
        <f t="shared" si="8"/>
        <v>1227634.04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1"/>
      <c r="AA10" s="1"/>
      <c r="AB10" s="1"/>
      <c r="AC10" s="7"/>
    </row>
    <row r="11" ht="26.25" hidden="1" customHeight="1">
      <c r="A11" s="39">
        <v>1411.0</v>
      </c>
      <c r="B11" s="42" t="s">
        <v>32</v>
      </c>
      <c r="C11" s="41">
        <v>887047.2576000007</v>
      </c>
      <c r="D11" s="41">
        <v>886759.26</v>
      </c>
      <c r="E11" s="41">
        <f t="shared" si="3"/>
        <v>287.9976</v>
      </c>
      <c r="F11" s="41">
        <v>901137.62</v>
      </c>
      <c r="G11" s="41" t="str">
        <f t="shared" si="5"/>
        <v>#REF!</v>
      </c>
      <c r="H11" s="41">
        <v>881088.6</v>
      </c>
      <c r="I11" s="41"/>
      <c r="J11" s="41"/>
      <c r="K11" s="41"/>
      <c r="L11" s="41">
        <v>238720.09</v>
      </c>
      <c r="M11" s="41">
        <v>196780.15</v>
      </c>
      <c r="N11" s="41">
        <v>237662.38</v>
      </c>
      <c r="O11" s="41">
        <v>231463.78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1"/>
      <c r="AA11" s="1"/>
      <c r="AB11" s="1"/>
      <c r="AC11" s="7"/>
    </row>
    <row r="12" hidden="1">
      <c r="A12" s="39">
        <v>1421.0</v>
      </c>
      <c r="B12" s="42" t="s">
        <v>33</v>
      </c>
      <c r="C12" s="41">
        <v>554404.536</v>
      </c>
      <c r="D12" s="41">
        <v>554224.54</v>
      </c>
      <c r="E12" s="41">
        <f t="shared" si="3"/>
        <v>179.996</v>
      </c>
      <c r="F12" s="41">
        <v>562932.75</v>
      </c>
      <c r="G12" s="41" t="str">
        <f t="shared" si="5"/>
        <v>#REF!</v>
      </c>
      <c r="H12" s="41">
        <v>577676.37</v>
      </c>
      <c r="I12" s="41"/>
      <c r="J12" s="41"/>
      <c r="K12" s="41"/>
      <c r="L12" s="41">
        <v>149200.06</v>
      </c>
      <c r="M12" s="41">
        <v>122987.59</v>
      </c>
      <c r="N12" s="41">
        <v>148538.99</v>
      </c>
      <c r="O12" s="41">
        <v>144664.74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1"/>
      <c r="AA12" s="1"/>
      <c r="AB12" s="1"/>
      <c r="AC12" s="7"/>
    </row>
    <row r="13" hidden="1">
      <c r="A13" s="39">
        <v>1431.0</v>
      </c>
      <c r="B13" s="42" t="s">
        <v>34</v>
      </c>
      <c r="C13" s="41">
        <v>3234026.4599999976</v>
      </c>
      <c r="D13" s="41">
        <v>3232976.46</v>
      </c>
      <c r="E13" s="41">
        <f t="shared" si="3"/>
        <v>1050</v>
      </c>
      <c r="F13" s="41">
        <v>2815917.0</v>
      </c>
      <c r="G13" s="41" t="str">
        <f t="shared" si="5"/>
        <v>#REF!</v>
      </c>
      <c r="H13" s="41">
        <v>2615443.94</v>
      </c>
      <c r="I13" s="41"/>
      <c r="J13" s="41"/>
      <c r="K13" s="41"/>
      <c r="L13" s="41">
        <v>729229.14</v>
      </c>
      <c r="M13" s="41">
        <v>601113.28</v>
      </c>
      <c r="N13" s="41">
        <v>725998.1</v>
      </c>
      <c r="O13" s="41">
        <v>707062.36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1"/>
      <c r="AA13" s="1"/>
      <c r="AB13" s="1"/>
      <c r="AC13" s="7"/>
    </row>
    <row r="14" ht="26.25" hidden="1" customHeight="1">
      <c r="A14" s="39">
        <v>1432.0</v>
      </c>
      <c r="B14" s="42" t="s">
        <v>35</v>
      </c>
      <c r="C14" s="41">
        <v>369603.0239999998</v>
      </c>
      <c r="D14" s="41">
        <v>369483.02</v>
      </c>
      <c r="E14" s="41">
        <f t="shared" si="3"/>
        <v>120.004</v>
      </c>
      <c r="F14" s="41">
        <v>375288.5</v>
      </c>
      <c r="G14" s="41" t="str">
        <f t="shared" si="5"/>
        <v>#REF!</v>
      </c>
      <c r="H14" s="41">
        <v>367725.41</v>
      </c>
      <c r="I14" s="41"/>
      <c r="J14" s="41"/>
      <c r="K14" s="41"/>
      <c r="L14" s="41">
        <v>99466.7</v>
      </c>
      <c r="M14" s="41">
        <v>81991.73</v>
      </c>
      <c r="N14" s="41">
        <v>99025.99</v>
      </c>
      <c r="O14" s="41">
        <v>96443.16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1"/>
      <c r="AA14" s="1"/>
      <c r="AB14" s="1"/>
      <c r="AC14" s="7"/>
    </row>
    <row r="15" hidden="1">
      <c r="A15" s="59">
        <v>1441.0</v>
      </c>
      <c r="B15" s="42" t="s">
        <v>36</v>
      </c>
      <c r="C15" s="41">
        <v>50000.0</v>
      </c>
      <c r="D15" s="41">
        <v>0.0</v>
      </c>
      <c r="E15" s="41">
        <f t="shared" si="3"/>
        <v>50000</v>
      </c>
      <c r="F15" s="41">
        <v>46897.47</v>
      </c>
      <c r="G15" s="41" t="str">
        <f t="shared" si="5"/>
        <v>#REF!</v>
      </c>
      <c r="H15" s="41">
        <v>46897.45</v>
      </c>
      <c r="I15" s="41"/>
      <c r="J15" s="41"/>
      <c r="K15" s="41"/>
      <c r="L15" s="41"/>
      <c r="M15" s="41"/>
      <c r="N15" s="41"/>
      <c r="O15" s="41">
        <v>48000.0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1"/>
      <c r="AA15" s="1"/>
      <c r="AB15" s="1"/>
      <c r="AC15" s="7"/>
    </row>
    <row r="16" hidden="1">
      <c r="A16" s="50">
        <v>1600.0</v>
      </c>
      <c r="B16" s="29" t="s">
        <v>39</v>
      </c>
      <c r="C16" s="41">
        <f t="shared" ref="C16:D16" si="9">C17</f>
        <v>49367.68</v>
      </c>
      <c r="D16" s="41">
        <f t="shared" si="9"/>
        <v>0</v>
      </c>
      <c r="E16" s="41">
        <f t="shared" si="3"/>
        <v>49367.68</v>
      </c>
      <c r="F16" s="41">
        <f>F17</f>
        <v>53114.62</v>
      </c>
      <c r="G16" s="41" t="str">
        <f t="shared" si="5"/>
        <v>#REF!</v>
      </c>
      <c r="H16" s="41"/>
      <c r="I16" s="41"/>
      <c r="J16" s="41"/>
      <c r="K16" s="41" t="str">
        <f>#REF!-#REF!</f>
        <v>#REF!</v>
      </c>
      <c r="L16" s="41">
        <f t="shared" ref="L16:O16" si="10">SUM(L17)</f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1"/>
      <c r="AA16" s="1"/>
      <c r="AB16" s="1"/>
      <c r="AC16" s="7"/>
    </row>
    <row r="17" hidden="1">
      <c r="A17" s="39">
        <v>1611.0</v>
      </c>
      <c r="B17" s="42" t="s">
        <v>40</v>
      </c>
      <c r="C17" s="41">
        <v>49367.68</v>
      </c>
      <c r="D17" s="41">
        <v>0.0</v>
      </c>
      <c r="E17" s="41">
        <f t="shared" si="3"/>
        <v>49367.68</v>
      </c>
      <c r="F17" s="41">
        <v>53114.62</v>
      </c>
      <c r="G17" s="41" t="str">
        <f t="shared" si="5"/>
        <v>#REF!</v>
      </c>
      <c r="H17" s="41">
        <v>73021.36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1"/>
      <c r="AA17" s="1"/>
      <c r="AB17" s="1"/>
      <c r="AC17" s="7"/>
    </row>
    <row r="18" hidden="1">
      <c r="A18" s="50">
        <v>1700.0</v>
      </c>
      <c r="B18" s="29" t="s">
        <v>41</v>
      </c>
      <c r="C18" s="41">
        <f t="shared" ref="C18:D18" si="11">SUM(C19:C21)</f>
        <v>2744512.045</v>
      </c>
      <c r="D18" s="41">
        <f t="shared" si="11"/>
        <v>2566937.96</v>
      </c>
      <c r="E18" s="41">
        <f t="shared" si="3"/>
        <v>177574.085</v>
      </c>
      <c r="F18" s="41">
        <v>2784431.62</v>
      </c>
      <c r="G18" s="41" t="str">
        <f t="shared" si="5"/>
        <v>#REF!</v>
      </c>
      <c r="H18" s="41"/>
      <c r="I18" s="41"/>
      <c r="J18" s="41"/>
      <c r="K18" s="41" t="str">
        <f t="shared" ref="K18:K22" si="13">#REF!-#REF!</f>
        <v>#REF!</v>
      </c>
      <c r="L18" s="41">
        <f t="shared" ref="L18:O18" si="12">SUM(L19:L21)</f>
        <v>752339.24</v>
      </c>
      <c r="M18" s="41">
        <f t="shared" si="12"/>
        <v>601206.77</v>
      </c>
      <c r="N18" s="41">
        <f t="shared" si="12"/>
        <v>706941.14</v>
      </c>
      <c r="O18" s="41">
        <f t="shared" si="12"/>
        <v>745968.36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"/>
      <c r="AA18" s="1"/>
      <c r="AB18" s="1"/>
      <c r="AC18" s="7"/>
    </row>
    <row r="19" hidden="1">
      <c r="A19" s="39">
        <v>1712.0</v>
      </c>
      <c r="B19" s="42" t="s">
        <v>42</v>
      </c>
      <c r="C19" s="41">
        <f>1171942.08+47770.2</f>
        <v>1219712.28</v>
      </c>
      <c r="D19" s="41">
        <f>1171642.08+47770.2</f>
        <v>1219412.28</v>
      </c>
      <c r="E19" s="41">
        <f t="shared" si="3"/>
        <v>300</v>
      </c>
      <c r="F19" s="41">
        <v>1258370.75</v>
      </c>
      <c r="G19" s="41" t="str">
        <f t="shared" si="5"/>
        <v>#REF!</v>
      </c>
      <c r="H19" s="41">
        <v>1294438.6</v>
      </c>
      <c r="I19" s="41"/>
      <c r="J19" s="41"/>
      <c r="K19" s="41" t="str">
        <f t="shared" si="13"/>
        <v>#REF!</v>
      </c>
      <c r="L19" s="41">
        <v>331738.08</v>
      </c>
      <c r="M19" s="41">
        <v>260181.91</v>
      </c>
      <c r="N19" s="41">
        <v>323754.23</v>
      </c>
      <c r="O19" s="41">
        <v>334355.1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1"/>
      <c r="AA19" s="1"/>
      <c r="AB19" s="1"/>
      <c r="AC19" s="7"/>
    </row>
    <row r="20" hidden="1">
      <c r="A20" s="39">
        <v>1713.0</v>
      </c>
      <c r="B20" s="42" t="s">
        <v>43</v>
      </c>
      <c r="C20" s="41">
        <v>772836.0</v>
      </c>
      <c r="D20" s="41">
        <v>772836.0</v>
      </c>
      <c r="E20" s="41">
        <f t="shared" si="3"/>
        <v>0</v>
      </c>
      <c r="F20" s="41">
        <v>788678.0</v>
      </c>
      <c r="G20" s="41" t="str">
        <f t="shared" si="5"/>
        <v>#REF!</v>
      </c>
      <c r="H20" s="41">
        <v>823001.93</v>
      </c>
      <c r="I20" s="41"/>
      <c r="J20" s="41"/>
      <c r="K20" s="41" t="str">
        <f t="shared" si="13"/>
        <v>#REF!</v>
      </c>
      <c r="L20" s="41">
        <v>212148.0</v>
      </c>
      <c r="M20" s="41">
        <v>169401.84</v>
      </c>
      <c r="N20" s="41">
        <v>201374.16</v>
      </c>
      <c r="O20" s="41">
        <v>206340.0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"/>
      <c r="AA20" s="1"/>
      <c r="AB20" s="1"/>
      <c r="AC20" s="7"/>
    </row>
    <row r="21" hidden="1">
      <c r="A21" s="39">
        <v>1715.0</v>
      </c>
      <c r="B21" s="42" t="s">
        <v>44</v>
      </c>
      <c r="C21" s="41">
        <v>751963.765</v>
      </c>
      <c r="D21" s="41">
        <v>574689.68</v>
      </c>
      <c r="E21" s="41">
        <f t="shared" si="3"/>
        <v>177274.085</v>
      </c>
      <c r="F21" s="41">
        <v>737382.87</v>
      </c>
      <c r="G21" s="41" t="str">
        <f t="shared" si="5"/>
        <v>#REF!</v>
      </c>
      <c r="H21" s="41">
        <v>742126.21</v>
      </c>
      <c r="I21" s="41">
        <f>I22-C22</f>
        <v>0.004066668451</v>
      </c>
      <c r="J21" s="41"/>
      <c r="K21" s="41" t="str">
        <f t="shared" si="13"/>
        <v>#REF!</v>
      </c>
      <c r="L21" s="41">
        <v>208453.16</v>
      </c>
      <c r="M21" s="41">
        <v>171623.02</v>
      </c>
      <c r="N21" s="41">
        <v>181812.75</v>
      </c>
      <c r="O21" s="41">
        <v>205273.26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"/>
      <c r="AA21" s="1"/>
      <c r="AB21" s="1"/>
      <c r="AC21" s="7"/>
    </row>
    <row r="22" hidden="1">
      <c r="A22" s="25"/>
      <c r="B22" s="73" t="s">
        <v>46</v>
      </c>
      <c r="C22" s="41">
        <f>C4+C6+C10+C16+C18</f>
        <v>29319252</v>
      </c>
      <c r="D22" s="41" t="str">
        <f>D4+D6+D10+#REF!+D16+D18</f>
        <v>#REF!</v>
      </c>
      <c r="E22" s="41" t="str">
        <f t="shared" si="3"/>
        <v>#REF!</v>
      </c>
      <c r="F22" s="41"/>
      <c r="G22" s="41" t="str">
        <f t="shared" si="5"/>
        <v>#REF!</v>
      </c>
      <c r="H22" s="41">
        <v>3.0006963E7</v>
      </c>
      <c r="I22" s="41">
        <v>2.9319252E7</v>
      </c>
      <c r="J22" s="41" t="str">
        <f>#REF!-I22</f>
        <v>#REF!</v>
      </c>
      <c r="K22" s="41" t="str">
        <f t="shared" si="13"/>
        <v>#REF!</v>
      </c>
      <c r="L22" s="41" t="str">
        <f t="shared" ref="L22:O22" si="14">L4+L6+L10+#REF!+L16+L18</f>
        <v>#REF!</v>
      </c>
      <c r="M22" s="41" t="str">
        <f t="shared" si="14"/>
        <v>#REF!</v>
      </c>
      <c r="N22" s="41" t="str">
        <f t="shared" si="14"/>
        <v>#REF!</v>
      </c>
      <c r="O22" s="41" t="str">
        <f t="shared" si="14"/>
        <v>#REF!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"/>
      <c r="AA22" s="1"/>
      <c r="AB22" s="1"/>
      <c r="AC22" s="7"/>
    </row>
    <row r="23" hidden="1">
      <c r="A23" s="75">
        <v>2000.0</v>
      </c>
      <c r="B23" s="73" t="s">
        <v>48</v>
      </c>
      <c r="C23" s="41"/>
      <c r="D23" s="41"/>
      <c r="E23" s="41"/>
      <c r="F23" s="41"/>
      <c r="G23" s="41" t="str">
        <f t="shared" si="5"/>
        <v>#REF!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"/>
      <c r="AA23" s="1"/>
      <c r="AB23" s="1"/>
      <c r="AC23" s="7"/>
    </row>
    <row r="24" ht="26.25" hidden="1" customHeight="1">
      <c r="A24" s="27">
        <v>2100.0</v>
      </c>
      <c r="B24" s="29" t="s">
        <v>49</v>
      </c>
      <c r="C24" s="41">
        <f>SUM(C25:C29)</f>
        <v>246500</v>
      </c>
      <c r="D24" s="41"/>
      <c r="E24" s="41"/>
      <c r="F24" s="41">
        <v>224330.76</v>
      </c>
      <c r="G24" s="41" t="str">
        <f t="shared" si="5"/>
        <v>#REF!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"/>
      <c r="AA24" s="1"/>
      <c r="AB24" s="1"/>
      <c r="AC24" s="7"/>
    </row>
    <row r="25" ht="25.5" hidden="1" customHeight="1">
      <c r="A25" s="39">
        <v>2111.0</v>
      </c>
      <c r="B25" s="77" t="s">
        <v>50</v>
      </c>
      <c r="C25" s="41">
        <v>40000.0</v>
      </c>
      <c r="D25" s="41"/>
      <c r="E25" s="41"/>
      <c r="F25" s="41">
        <v>35993.53</v>
      </c>
      <c r="G25" s="41" t="str">
        <f t="shared" si="5"/>
        <v>#REF!</v>
      </c>
      <c r="H25" s="41">
        <v>37135.01</v>
      </c>
      <c r="I25" s="41"/>
      <c r="J25" s="41"/>
      <c r="K25" s="41"/>
      <c r="L25" s="41"/>
      <c r="M25" s="41"/>
      <c r="N25" s="41"/>
      <c r="O25" s="41" t="str">
        <f>#REF!</f>
        <v>#REF!</v>
      </c>
      <c r="P25" s="41"/>
      <c r="Q25" s="41" t="s">
        <v>57</v>
      </c>
      <c r="R25" s="41"/>
      <c r="S25" s="41"/>
      <c r="T25" s="41"/>
      <c r="U25" s="41"/>
      <c r="V25" s="41"/>
      <c r="W25" s="41"/>
      <c r="X25" s="41"/>
      <c r="Y25" s="41"/>
      <c r="Z25" s="1"/>
      <c r="AA25" s="1"/>
      <c r="AB25" s="1"/>
      <c r="AC25" s="7"/>
    </row>
    <row r="26" hidden="1">
      <c r="A26" s="39">
        <v>2131.0</v>
      </c>
      <c r="B26" s="77" t="s">
        <v>52</v>
      </c>
      <c r="C26" s="41">
        <v>16500.0</v>
      </c>
      <c r="D26" s="41"/>
      <c r="E26" s="41"/>
      <c r="F26" s="41">
        <v>11000.0</v>
      </c>
      <c r="G26" s="41" t="str">
        <f t="shared" si="5"/>
        <v>#REF!</v>
      </c>
      <c r="H26" s="41">
        <v>37135.01</v>
      </c>
      <c r="I26" s="41"/>
      <c r="J26" s="41"/>
      <c r="K26" s="41"/>
      <c r="L26" s="41" t="str">
        <f>#REF!</f>
        <v>#REF!</v>
      </c>
      <c r="M26" s="41"/>
      <c r="N26" s="41"/>
      <c r="O26" s="41"/>
      <c r="P26" s="41"/>
      <c r="Q26" s="41" t="s">
        <v>59</v>
      </c>
      <c r="R26" s="41"/>
      <c r="S26" s="41"/>
      <c r="T26" s="41"/>
      <c r="U26" s="41"/>
      <c r="V26" s="41"/>
      <c r="W26" s="41"/>
      <c r="X26" s="41"/>
      <c r="Y26" s="41"/>
      <c r="Z26" s="1"/>
      <c r="AA26" s="1"/>
      <c r="AB26" s="1"/>
      <c r="AC26" s="7"/>
    </row>
    <row r="27" ht="25.5" hidden="1" customHeight="1">
      <c r="A27" s="39">
        <v>2141.0</v>
      </c>
      <c r="B27" s="77" t="s">
        <v>53</v>
      </c>
      <c r="C27" s="41">
        <v>90000.0</v>
      </c>
      <c r="D27" s="41"/>
      <c r="E27" s="41"/>
      <c r="F27" s="41">
        <v>89664.36</v>
      </c>
      <c r="G27" s="41" t="str">
        <f t="shared" si="5"/>
        <v>#REF!</v>
      </c>
      <c r="H27" s="41">
        <v>129413.44</v>
      </c>
      <c r="I27" s="41"/>
      <c r="J27" s="41"/>
      <c r="K27" s="41"/>
      <c r="L27" s="41"/>
      <c r="M27" s="41" t="str">
        <f>#REF!</f>
        <v>#REF!</v>
      </c>
      <c r="N27" s="41"/>
      <c r="O27" s="41"/>
      <c r="P27" s="41"/>
      <c r="Q27" s="41" t="s">
        <v>60</v>
      </c>
      <c r="R27" s="41"/>
      <c r="S27" s="41"/>
      <c r="T27" s="41"/>
      <c r="U27" s="41"/>
      <c r="V27" s="41"/>
      <c r="W27" s="41"/>
      <c r="X27" s="41"/>
      <c r="Y27" s="41"/>
      <c r="Z27" s="1"/>
      <c r="AA27" s="1"/>
      <c r="AB27" s="1"/>
      <c r="AC27" s="7"/>
    </row>
    <row r="28" hidden="1">
      <c r="A28" s="39">
        <v>2151.0</v>
      </c>
      <c r="B28" s="77" t="s">
        <v>54</v>
      </c>
      <c r="C28" s="41">
        <v>20000.0</v>
      </c>
      <c r="D28" s="41"/>
      <c r="E28" s="41"/>
      <c r="F28" s="41">
        <v>17639.8</v>
      </c>
      <c r="G28" s="41" t="str">
        <f t="shared" si="5"/>
        <v>#REF!</v>
      </c>
      <c r="H28" s="41">
        <v>23107.72</v>
      </c>
      <c r="I28" s="41"/>
      <c r="J28" s="41"/>
      <c r="K28" s="41"/>
      <c r="L28" s="41"/>
      <c r="M28" s="41"/>
      <c r="N28" s="41" t="str">
        <f>#REF!</f>
        <v>#REF!</v>
      </c>
      <c r="O28" s="41"/>
      <c r="P28" s="41"/>
      <c r="Q28" s="41" t="s">
        <v>61</v>
      </c>
      <c r="R28" s="41"/>
      <c r="S28" s="41"/>
      <c r="T28" s="41"/>
      <c r="U28" s="41"/>
      <c r="V28" s="41"/>
      <c r="W28" s="41"/>
      <c r="X28" s="41"/>
      <c r="Y28" s="41"/>
      <c r="Z28" s="1"/>
      <c r="AA28" s="1"/>
      <c r="AB28" s="1"/>
      <c r="AC28" s="7"/>
    </row>
    <row r="29" hidden="1">
      <c r="A29" s="39">
        <v>2161.0</v>
      </c>
      <c r="B29" s="77" t="s">
        <v>55</v>
      </c>
      <c r="C29" s="41">
        <v>80000.0</v>
      </c>
      <c r="D29" s="41"/>
      <c r="E29" s="41"/>
      <c r="F29" s="41">
        <v>66901.27</v>
      </c>
      <c r="G29" s="41" t="str">
        <f t="shared" si="5"/>
        <v>#REF!</v>
      </c>
      <c r="H29" s="41">
        <v>67169.65</v>
      </c>
      <c r="I29" s="41"/>
      <c r="J29" s="41"/>
      <c r="K29" s="41"/>
      <c r="L29" s="41"/>
      <c r="M29" s="41"/>
      <c r="N29" s="41"/>
      <c r="O29" s="41" t="str">
        <f>#REF!</f>
        <v>#REF!</v>
      </c>
      <c r="P29" s="41"/>
      <c r="Q29" s="41" t="s">
        <v>63</v>
      </c>
      <c r="R29" s="41"/>
      <c r="S29" s="41"/>
      <c r="T29" s="41"/>
      <c r="U29" s="41"/>
      <c r="V29" s="41"/>
      <c r="W29" s="41"/>
      <c r="X29" s="41"/>
      <c r="Y29" s="41"/>
      <c r="Z29" s="1"/>
      <c r="AA29" s="1"/>
      <c r="AB29" s="1"/>
      <c r="AC29" s="7"/>
    </row>
    <row r="30" hidden="1">
      <c r="A30" s="50">
        <v>2200.0</v>
      </c>
      <c r="B30" s="82" t="s">
        <v>58</v>
      </c>
      <c r="C30" s="41">
        <f>SUM(C31:C33)</f>
        <v>66000</v>
      </c>
      <c r="D30" s="41"/>
      <c r="E30" s="41"/>
      <c r="F30" s="41">
        <v>124441.83</v>
      </c>
      <c r="G30" s="41" t="str">
        <f t="shared" si="5"/>
        <v>#REF!</v>
      </c>
      <c r="H30" s="41"/>
      <c r="I30" s="41"/>
      <c r="J30" s="41"/>
      <c r="K30" s="41"/>
      <c r="L30" s="41"/>
      <c r="M30" s="41"/>
      <c r="N30" s="41"/>
      <c r="O30" s="41"/>
      <c r="P30" s="41"/>
      <c r="Q30" s="41" t="s">
        <v>65</v>
      </c>
      <c r="R30" s="41"/>
      <c r="S30" s="41"/>
      <c r="T30" s="41"/>
      <c r="U30" s="41"/>
      <c r="V30" s="41"/>
      <c r="W30" s="41"/>
      <c r="X30" s="41"/>
      <c r="Y30" s="41"/>
      <c r="Z30" s="1"/>
      <c r="AA30" s="7"/>
      <c r="AB30" s="1"/>
      <c r="AC30" s="7"/>
    </row>
    <row r="31" ht="25.5" hidden="1" customHeight="1">
      <c r="A31" s="83">
        <v>2214.0</v>
      </c>
      <c r="B31" s="85" t="s">
        <v>62</v>
      </c>
      <c r="C31" s="41">
        <v>30000.0</v>
      </c>
      <c r="D31" s="41"/>
      <c r="E31" s="41"/>
      <c r="F31" s="41">
        <v>49132.47</v>
      </c>
      <c r="G31" s="41" t="str">
        <f t="shared" si="5"/>
        <v>#REF!</v>
      </c>
      <c r="H31" s="41">
        <v>67169.65</v>
      </c>
      <c r="I31" s="41"/>
      <c r="J31" s="41"/>
      <c r="K31" s="41"/>
      <c r="L31" s="41"/>
      <c r="M31" s="41"/>
      <c r="N31" s="41" t="str">
        <f>#REF!</f>
        <v>#REF!</v>
      </c>
      <c r="O31" s="41"/>
      <c r="P31" s="41"/>
      <c r="Q31" s="41" t="s">
        <v>73</v>
      </c>
      <c r="R31" s="41"/>
      <c r="S31" s="41"/>
      <c r="T31" s="41"/>
      <c r="U31" s="41"/>
      <c r="V31" s="41"/>
      <c r="W31" s="41"/>
      <c r="X31" s="41"/>
      <c r="Y31" s="41"/>
      <c r="Z31" s="1"/>
      <c r="AA31" s="1"/>
      <c r="AB31" s="1"/>
      <c r="AC31" s="7"/>
    </row>
    <row r="32" ht="25.5" hidden="1" customHeight="1">
      <c r="A32" s="83">
        <v>2216.0</v>
      </c>
      <c r="B32" s="85" t="s">
        <v>64</v>
      </c>
      <c r="C32" s="41">
        <v>30000.0</v>
      </c>
      <c r="D32" s="41"/>
      <c r="E32" s="41"/>
      <c r="F32" s="41">
        <v>67248.21</v>
      </c>
      <c r="G32" s="41" t="str">
        <f t="shared" si="5"/>
        <v>#REF!</v>
      </c>
      <c r="H32" s="41">
        <v>65306.63</v>
      </c>
      <c r="I32" s="41"/>
      <c r="J32" s="41"/>
      <c r="K32" s="41"/>
      <c r="L32" s="41"/>
      <c r="M32" s="41"/>
      <c r="N32" s="41"/>
      <c r="O32" s="41" t="str">
        <f t="shared" ref="O32:O33" si="15">#REF!</f>
        <v>#REF!</v>
      </c>
      <c r="P32" s="41"/>
      <c r="Q32" s="41" t="s">
        <v>76</v>
      </c>
      <c r="R32" s="41"/>
      <c r="S32" s="41"/>
      <c r="T32" s="41"/>
      <c r="U32" s="41"/>
      <c r="V32" s="41"/>
      <c r="W32" s="41"/>
      <c r="X32" s="41"/>
      <c r="Y32" s="41"/>
      <c r="Z32" s="1"/>
      <c r="AA32" s="1"/>
      <c r="AB32" s="1"/>
      <c r="AC32" s="7"/>
    </row>
    <row r="33" hidden="1">
      <c r="A33" s="39">
        <v>2231.0</v>
      </c>
      <c r="B33" s="77" t="s">
        <v>66</v>
      </c>
      <c r="C33" s="41">
        <v>6000.0</v>
      </c>
      <c r="D33" s="41"/>
      <c r="E33" s="41"/>
      <c r="F33" s="41">
        <v>8061.15</v>
      </c>
      <c r="G33" s="41" t="str">
        <f t="shared" si="5"/>
        <v>#REF!</v>
      </c>
      <c r="H33" s="41">
        <v>25983.62</v>
      </c>
      <c r="I33" s="41"/>
      <c r="J33" s="41"/>
      <c r="K33" s="41"/>
      <c r="L33" s="41"/>
      <c r="M33" s="41"/>
      <c r="N33" s="41"/>
      <c r="O33" s="41" t="str">
        <f t="shared" si="15"/>
        <v>#REF!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"/>
      <c r="AA33" s="1"/>
      <c r="AB33" s="1"/>
      <c r="AC33" s="7"/>
    </row>
    <row r="34" ht="25.5" hidden="1" customHeight="1">
      <c r="A34" s="50">
        <v>2400.0</v>
      </c>
      <c r="B34" s="82" t="s">
        <v>67</v>
      </c>
      <c r="C34" s="41">
        <f>SUM(C35:C39)</f>
        <v>94500</v>
      </c>
      <c r="D34" s="41"/>
      <c r="E34" s="41"/>
      <c r="F34" s="41">
        <v>53312.06</v>
      </c>
      <c r="G34" s="41" t="str">
        <f t="shared" si="5"/>
        <v>#REF!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"/>
      <c r="AA34" s="1"/>
      <c r="AB34" s="1"/>
      <c r="AC34" s="7"/>
    </row>
    <row r="35" hidden="1">
      <c r="A35" s="39">
        <v>2451.0</v>
      </c>
      <c r="B35" s="77" t="s">
        <v>68</v>
      </c>
      <c r="C35" s="41">
        <v>10000.0</v>
      </c>
      <c r="D35" s="41"/>
      <c r="E35" s="41"/>
      <c r="F35" s="41">
        <v>810.0</v>
      </c>
      <c r="G35" s="41" t="str">
        <f t="shared" si="5"/>
        <v>#REF!</v>
      </c>
      <c r="H35" s="41">
        <v>3000.0</v>
      </c>
      <c r="I35" s="41"/>
      <c r="J35" s="41"/>
      <c r="K35" s="41"/>
      <c r="L35" s="41"/>
      <c r="M35" s="41"/>
      <c r="N35" s="41"/>
      <c r="O35" s="41" t="str">
        <f t="shared" ref="O35:O36" si="16">#REF!</f>
        <v>#REF!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1"/>
      <c r="AA35" s="1"/>
      <c r="AB35" s="1"/>
      <c r="AC35" s="7"/>
    </row>
    <row r="36" hidden="1">
      <c r="A36" s="39">
        <v>2461.0</v>
      </c>
      <c r="B36" s="77" t="s">
        <v>69</v>
      </c>
      <c r="C36" s="41">
        <v>20000.0</v>
      </c>
      <c r="D36" s="41"/>
      <c r="E36" s="41"/>
      <c r="F36" s="41">
        <v>14991.8</v>
      </c>
      <c r="G36" s="41" t="str">
        <f t="shared" si="5"/>
        <v>#REF!</v>
      </c>
      <c r="H36" s="41">
        <v>23467.96</v>
      </c>
      <c r="I36" s="41"/>
      <c r="J36" s="41"/>
      <c r="K36" s="41"/>
      <c r="L36" s="41"/>
      <c r="M36" s="41"/>
      <c r="N36" s="41"/>
      <c r="O36" s="41" t="str">
        <f t="shared" si="16"/>
        <v>#REF!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"/>
      <c r="AA36" s="1"/>
      <c r="AB36" s="1"/>
      <c r="AC36" s="7"/>
    </row>
    <row r="37" hidden="1">
      <c r="A37" s="39">
        <v>2471.0</v>
      </c>
      <c r="B37" s="77" t="s">
        <v>84</v>
      </c>
      <c r="C37" s="41">
        <v>7500.0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1"/>
      <c r="AA37" s="1"/>
      <c r="AB37" s="1"/>
      <c r="AC37" s="7"/>
    </row>
    <row r="38" hidden="1">
      <c r="A38" s="39">
        <v>2481.0</v>
      </c>
      <c r="B38" s="77" t="s">
        <v>70</v>
      </c>
      <c r="C38" s="41">
        <v>45000.0</v>
      </c>
      <c r="D38" s="41"/>
      <c r="E38" s="41"/>
      <c r="F38" s="41">
        <v>25607.63</v>
      </c>
      <c r="G38" s="41" t="str">
        <f t="shared" ref="G38:G43" si="17">#REF!-F38</f>
        <v>#REF!</v>
      </c>
      <c r="H38" s="41">
        <v>26000.0</v>
      </c>
      <c r="I38" s="41"/>
      <c r="J38" s="41"/>
      <c r="K38" s="41"/>
      <c r="L38" s="41"/>
      <c r="M38" s="41"/>
      <c r="N38" s="41"/>
      <c r="O38" s="41" t="str">
        <f t="shared" ref="O38:O39" si="18">#REF!</f>
        <v>#REF!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1"/>
      <c r="AA38" s="1"/>
      <c r="AB38" s="1"/>
      <c r="AC38" s="7"/>
    </row>
    <row r="39" ht="25.5" hidden="1" customHeight="1">
      <c r="A39" s="39">
        <v>2491.0</v>
      </c>
      <c r="B39" s="77" t="s">
        <v>71</v>
      </c>
      <c r="C39" s="41">
        <v>12000.0</v>
      </c>
      <c r="D39" s="41"/>
      <c r="E39" s="41"/>
      <c r="F39" s="41">
        <v>11902.63</v>
      </c>
      <c r="G39" s="41" t="str">
        <f t="shared" si="17"/>
        <v>#REF!</v>
      </c>
      <c r="H39" s="41">
        <v>0.0</v>
      </c>
      <c r="I39" s="41"/>
      <c r="J39" s="41"/>
      <c r="K39" s="41"/>
      <c r="L39" s="41"/>
      <c r="M39" s="41"/>
      <c r="N39" s="41"/>
      <c r="O39" s="41" t="str">
        <f t="shared" si="18"/>
        <v>#REF!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1"/>
      <c r="AA39" s="1"/>
      <c r="AB39" s="1"/>
      <c r="AC39" s="7"/>
    </row>
    <row r="40" ht="25.5" hidden="1" customHeight="1">
      <c r="A40" s="50">
        <v>2500.0</v>
      </c>
      <c r="B40" s="82" t="s">
        <v>72</v>
      </c>
      <c r="C40" s="41">
        <f>SUM(C41:C44)</f>
        <v>10000</v>
      </c>
      <c r="D40" s="41"/>
      <c r="E40" s="41"/>
      <c r="F40" s="41">
        <v>12646.33</v>
      </c>
      <c r="G40" s="41" t="str">
        <f t="shared" si="17"/>
        <v>#REF!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1"/>
      <c r="AA40" s="1"/>
      <c r="AB40" s="1"/>
      <c r="AC40" s="7"/>
    </row>
    <row r="41" hidden="1">
      <c r="A41" s="39">
        <v>2521.0</v>
      </c>
      <c r="B41" s="77" t="s">
        <v>74</v>
      </c>
      <c r="C41" s="41">
        <v>1000.0</v>
      </c>
      <c r="D41" s="41"/>
      <c r="E41" s="41"/>
      <c r="F41" s="41">
        <v>10714.6</v>
      </c>
      <c r="G41" s="41" t="str">
        <f t="shared" si="17"/>
        <v>#REF!</v>
      </c>
      <c r="H41" s="41">
        <v>0.0</v>
      </c>
      <c r="I41" s="41"/>
      <c r="J41" s="41"/>
      <c r="K41" s="41"/>
      <c r="L41" s="41"/>
      <c r="M41" s="41"/>
      <c r="N41" s="41"/>
      <c r="O41" s="41" t="str">
        <f t="shared" ref="O41:O43" si="19">#REF!</f>
        <v>#REF!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1"/>
      <c r="AA41" s="1"/>
      <c r="AB41" s="1"/>
      <c r="AC41" s="7"/>
    </row>
    <row r="42" hidden="1">
      <c r="A42" s="59">
        <v>2531.0</v>
      </c>
      <c r="B42" s="77" t="s">
        <v>75</v>
      </c>
      <c r="C42" s="41">
        <v>2000.0</v>
      </c>
      <c r="D42" s="41"/>
      <c r="E42" s="41"/>
      <c r="F42" s="41">
        <v>895.38</v>
      </c>
      <c r="G42" s="41" t="str">
        <f t="shared" si="17"/>
        <v>#REF!</v>
      </c>
      <c r="H42" s="41">
        <v>585.92</v>
      </c>
      <c r="I42" s="41"/>
      <c r="J42" s="41"/>
      <c r="K42" s="41"/>
      <c r="L42" s="41"/>
      <c r="M42" s="41"/>
      <c r="N42" s="41"/>
      <c r="O42" s="41" t="str">
        <f t="shared" si="19"/>
        <v>#REF!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"/>
      <c r="AA42" s="1"/>
      <c r="AB42" s="1"/>
      <c r="AC42" s="7"/>
    </row>
    <row r="43" hidden="1">
      <c r="A43" s="59">
        <v>2541.0</v>
      </c>
      <c r="B43" s="77" t="s">
        <v>77</v>
      </c>
      <c r="C43" s="41">
        <v>2000.0</v>
      </c>
      <c r="D43" s="41"/>
      <c r="E43" s="41"/>
      <c r="F43" s="41">
        <v>1036.35</v>
      </c>
      <c r="G43" s="41" t="str">
        <f t="shared" si="17"/>
        <v>#REF!</v>
      </c>
      <c r="H43" s="41">
        <v>355.92</v>
      </c>
      <c r="I43" s="41"/>
      <c r="J43" s="41"/>
      <c r="K43" s="41"/>
      <c r="L43" s="41"/>
      <c r="M43" s="41"/>
      <c r="N43" s="41"/>
      <c r="O43" s="41" t="str">
        <f t="shared" si="19"/>
        <v>#REF!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1"/>
      <c r="AA43" s="1"/>
      <c r="AB43" s="1"/>
      <c r="AC43" s="7"/>
    </row>
    <row r="44" hidden="1">
      <c r="A44" s="59">
        <v>2561.0</v>
      </c>
      <c r="B44" s="77" t="s">
        <v>93</v>
      </c>
      <c r="C44" s="41">
        <v>5000.0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"/>
      <c r="AA44" s="1"/>
      <c r="AB44" s="1"/>
      <c r="AC44" s="7"/>
    </row>
    <row r="45" hidden="1">
      <c r="A45" s="50">
        <v>2600.0</v>
      </c>
      <c r="B45" s="82" t="s">
        <v>78</v>
      </c>
      <c r="C45" s="94">
        <f>SUM(C46:C47)</f>
        <v>44000</v>
      </c>
      <c r="D45" s="41"/>
      <c r="E45" s="41"/>
      <c r="F45" s="41">
        <v>81036.57</v>
      </c>
      <c r="G45" s="41" t="str">
        <f t="shared" ref="G45:G65" si="20">#REF!-F45</f>
        <v>#REF!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1"/>
      <c r="AA45" s="1"/>
      <c r="AB45" s="1"/>
      <c r="AC45" s="7"/>
    </row>
    <row r="46" ht="38.25" hidden="1" customHeight="1">
      <c r="A46" s="83">
        <v>2612.0</v>
      </c>
      <c r="B46" s="85" t="s">
        <v>79</v>
      </c>
      <c r="C46" s="94">
        <v>39000.0</v>
      </c>
      <c r="D46" s="94"/>
      <c r="E46" s="94"/>
      <c r="F46" s="94">
        <v>71600.0</v>
      </c>
      <c r="G46" s="94" t="str">
        <f t="shared" si="20"/>
        <v>#REF!</v>
      </c>
      <c r="H46" s="94">
        <v>75000.0</v>
      </c>
      <c r="I46" s="94"/>
      <c r="J46" s="94"/>
      <c r="K46" s="94"/>
      <c r="L46" s="94"/>
      <c r="M46" s="94"/>
      <c r="N46" s="94"/>
      <c r="O46" s="94" t="str">
        <f t="shared" ref="O46:O47" si="21">#REF!</f>
        <v>#REF!</v>
      </c>
      <c r="P46" s="94"/>
      <c r="Q46" s="94"/>
      <c r="R46" s="94"/>
      <c r="S46" s="94"/>
      <c r="T46" s="94"/>
      <c r="U46" s="94"/>
      <c r="V46" s="94"/>
      <c r="W46" s="94"/>
      <c r="X46" s="94"/>
      <c r="Y46" s="94">
        <f>C46-X46</f>
        <v>39000</v>
      </c>
      <c r="Z46" s="1"/>
      <c r="AA46" s="1"/>
      <c r="AB46" s="1"/>
      <c r="AC46" s="7"/>
    </row>
    <row r="47" ht="25.5" hidden="1" customHeight="1">
      <c r="A47" s="83">
        <v>2614.0</v>
      </c>
      <c r="B47" s="85" t="s">
        <v>80</v>
      </c>
      <c r="C47" s="94">
        <v>5000.0</v>
      </c>
      <c r="D47" s="94"/>
      <c r="E47" s="94"/>
      <c r="F47" s="94">
        <v>9436.57</v>
      </c>
      <c r="G47" s="94" t="str">
        <f t="shared" si="20"/>
        <v>#REF!</v>
      </c>
      <c r="H47" s="94">
        <v>4021.6</v>
      </c>
      <c r="I47" s="94"/>
      <c r="J47" s="94"/>
      <c r="K47" s="94"/>
      <c r="L47" s="94"/>
      <c r="M47" s="94"/>
      <c r="N47" s="94"/>
      <c r="O47" s="94" t="str">
        <f t="shared" si="21"/>
        <v>#REF!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1"/>
      <c r="AA47" s="1"/>
      <c r="AB47" s="1"/>
      <c r="AC47" s="7"/>
    </row>
    <row r="48" ht="25.5" hidden="1" customHeight="1">
      <c r="A48" s="50">
        <v>2700.0</v>
      </c>
      <c r="B48" s="82" t="s">
        <v>81</v>
      </c>
      <c r="C48" s="41">
        <f>SUM(C49)</f>
        <v>5500</v>
      </c>
      <c r="D48" s="41"/>
      <c r="E48" s="41"/>
      <c r="F48" s="41">
        <v>2440.02</v>
      </c>
      <c r="G48" s="41" t="str">
        <f t="shared" si="20"/>
        <v>#REF!</v>
      </c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1"/>
      <c r="AA48" s="1"/>
      <c r="AB48" s="1"/>
      <c r="AC48" s="7"/>
    </row>
    <row r="49" hidden="1">
      <c r="A49" s="39">
        <v>2721.0</v>
      </c>
      <c r="B49" s="77" t="s">
        <v>82</v>
      </c>
      <c r="C49" s="41">
        <v>5500.0</v>
      </c>
      <c r="D49" s="41"/>
      <c r="E49" s="41"/>
      <c r="F49" s="41">
        <v>2248.62</v>
      </c>
      <c r="G49" s="41" t="str">
        <f t="shared" si="20"/>
        <v>#REF!</v>
      </c>
      <c r="H49" s="41">
        <v>1916.2</v>
      </c>
      <c r="I49" s="41"/>
      <c r="J49" s="41"/>
      <c r="K49" s="41"/>
      <c r="L49" s="41" t="str">
        <f>#REF!</f>
        <v>#REF!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1"/>
      <c r="AA49" s="1"/>
      <c r="AB49" s="1"/>
      <c r="AC49" s="7"/>
    </row>
    <row r="50" ht="25.5" hidden="1" customHeight="1">
      <c r="A50" s="50">
        <v>2900.0</v>
      </c>
      <c r="B50" s="82" t="s">
        <v>85</v>
      </c>
      <c r="C50" s="41">
        <f>SUM(C51:C55)</f>
        <v>110500</v>
      </c>
      <c r="D50" s="41"/>
      <c r="E50" s="41"/>
      <c r="F50" s="41">
        <v>72871.55</v>
      </c>
      <c r="G50" s="41" t="str">
        <f t="shared" si="20"/>
        <v>#REF!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"/>
      <c r="AA50" s="1"/>
      <c r="AB50" s="1"/>
      <c r="AC50" s="7"/>
    </row>
    <row r="51" hidden="1">
      <c r="A51" s="39">
        <v>2911.0</v>
      </c>
      <c r="B51" s="77" t="s">
        <v>86</v>
      </c>
      <c r="C51" s="41">
        <v>29000.0</v>
      </c>
      <c r="D51" s="41"/>
      <c r="E51" s="41"/>
      <c r="F51" s="41">
        <v>9965.76</v>
      </c>
      <c r="G51" s="41" t="str">
        <f t="shared" si="20"/>
        <v>#REF!</v>
      </c>
      <c r="H51" s="41">
        <v>9245.98</v>
      </c>
      <c r="I51" s="41"/>
      <c r="J51" s="41"/>
      <c r="K51" s="41"/>
      <c r="L51" s="41"/>
      <c r="M51" s="41"/>
      <c r="N51" s="41"/>
      <c r="O51" s="41" t="str">
        <f t="shared" ref="O51:O52" si="22">#REF!</f>
        <v>#REF!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1"/>
      <c r="AA51" s="1"/>
      <c r="AB51" s="1"/>
      <c r="AC51" s="7"/>
    </row>
    <row r="52" ht="25.5" hidden="1" customHeight="1">
      <c r="A52" s="39">
        <v>2921.0</v>
      </c>
      <c r="B52" s="77" t="s">
        <v>87</v>
      </c>
      <c r="C52" s="41">
        <v>8500.0</v>
      </c>
      <c r="D52" s="41"/>
      <c r="E52" s="41"/>
      <c r="F52" s="41">
        <v>4490.33</v>
      </c>
      <c r="G52" s="41" t="str">
        <f t="shared" si="20"/>
        <v>#REF!</v>
      </c>
      <c r="H52" s="41">
        <v>399.0</v>
      </c>
      <c r="I52" s="41"/>
      <c r="J52" s="41"/>
      <c r="K52" s="41"/>
      <c r="L52" s="41"/>
      <c r="M52" s="41"/>
      <c r="N52" s="41"/>
      <c r="O52" s="41" t="str">
        <f t="shared" si="22"/>
        <v>#REF!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1"/>
      <c r="AA52" s="1"/>
      <c r="AB52" s="1"/>
      <c r="AC52" s="7"/>
    </row>
    <row r="53" ht="25.5" hidden="1" customHeight="1">
      <c r="A53" s="39">
        <v>2941.0</v>
      </c>
      <c r="B53" s="77" t="s">
        <v>88</v>
      </c>
      <c r="C53" s="41">
        <v>38000.0</v>
      </c>
      <c r="D53" s="41"/>
      <c r="E53" s="41"/>
      <c r="F53" s="41">
        <v>34134.04</v>
      </c>
      <c r="G53" s="41" t="str">
        <f t="shared" si="20"/>
        <v>#REF!</v>
      </c>
      <c r="H53" s="41">
        <v>34425.95</v>
      </c>
      <c r="I53" s="41"/>
      <c r="J53" s="41"/>
      <c r="K53" s="41"/>
      <c r="L53" s="41"/>
      <c r="M53" s="41" t="str">
        <f>#REF!</f>
        <v>#REF!</v>
      </c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"/>
      <c r="AA53" s="1"/>
      <c r="AB53" s="1"/>
      <c r="AC53" s="7"/>
    </row>
    <row r="54" ht="25.5" hidden="1" customHeight="1">
      <c r="A54" s="39">
        <v>2961.0</v>
      </c>
      <c r="B54" s="77" t="s">
        <v>89</v>
      </c>
      <c r="C54" s="41">
        <v>30000.0</v>
      </c>
      <c r="D54" s="41"/>
      <c r="E54" s="41"/>
      <c r="F54" s="41">
        <v>18894.43</v>
      </c>
      <c r="G54" s="41" t="str">
        <f t="shared" si="20"/>
        <v>#REF!</v>
      </c>
      <c r="H54" s="41">
        <v>20353.8</v>
      </c>
      <c r="I54" s="41"/>
      <c r="J54" s="41"/>
      <c r="K54" s="41"/>
      <c r="L54" s="41"/>
      <c r="M54" s="41"/>
      <c r="N54" s="41"/>
      <c r="O54" s="41" t="str">
        <f t="shared" ref="O54:O55" si="23">#REF!</f>
        <v>#REF!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1"/>
      <c r="AA54" s="1"/>
      <c r="AB54" s="1"/>
      <c r="AC54" s="7"/>
    </row>
    <row r="55" ht="25.5" hidden="1" customHeight="1">
      <c r="A55" s="39">
        <v>2981.0</v>
      </c>
      <c r="B55" s="77" t="s">
        <v>90</v>
      </c>
      <c r="C55" s="41">
        <v>5000.0</v>
      </c>
      <c r="D55" s="41"/>
      <c r="E55" s="41"/>
      <c r="F55" s="41">
        <v>4494.99</v>
      </c>
      <c r="G55" s="41" t="str">
        <f t="shared" si="20"/>
        <v>#REF!</v>
      </c>
      <c r="H55" s="41">
        <v>0.0</v>
      </c>
      <c r="I55" s="41"/>
      <c r="J55" s="41"/>
      <c r="K55" s="41"/>
      <c r="L55" s="41"/>
      <c r="M55" s="41"/>
      <c r="N55" s="41"/>
      <c r="O55" s="41" t="str">
        <f t="shared" si="23"/>
        <v>#REF!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1"/>
      <c r="AA55" s="1"/>
      <c r="AB55" s="1"/>
      <c r="AC55" s="7"/>
    </row>
    <row r="56">
      <c r="A56" s="25">
        <v>2000.0</v>
      </c>
      <c r="B56" s="73" t="s">
        <v>48</v>
      </c>
      <c r="C56" s="36">
        <f>C50+C40+C34+C30+C24+C45+C48</f>
        <v>577000</v>
      </c>
      <c r="D56" s="36"/>
      <c r="E56" s="36"/>
      <c r="F56" s="36"/>
      <c r="G56" s="36" t="str">
        <f t="shared" si="20"/>
        <v>#REF!</v>
      </c>
      <c r="H56" s="36">
        <v>688433.72</v>
      </c>
      <c r="I56" s="36"/>
      <c r="J56" s="36"/>
      <c r="K56" s="36" t="str">
        <f>#REF!-#REF!</f>
        <v>#REF!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>
        <v>616000.0</v>
      </c>
      <c r="Y56" s="36">
        <f>X56-C56</f>
        <v>39000</v>
      </c>
      <c r="Z56" s="1"/>
      <c r="AA56" s="1"/>
      <c r="AB56" s="1"/>
      <c r="AC56" s="7"/>
    </row>
    <row r="57" hidden="1">
      <c r="A57" s="25">
        <v>3000.0</v>
      </c>
      <c r="B57" s="73" t="s">
        <v>94</v>
      </c>
      <c r="C57" s="41"/>
      <c r="D57" s="41"/>
      <c r="E57" s="41"/>
      <c r="F57" s="41"/>
      <c r="G57" s="41" t="str">
        <f t="shared" si="20"/>
        <v>#REF!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1"/>
      <c r="AA57" s="1"/>
      <c r="AB57" s="1"/>
      <c r="AC57" s="7"/>
    </row>
    <row r="58" hidden="1">
      <c r="A58" s="97">
        <v>3100.0</v>
      </c>
      <c r="B58" s="98" t="s">
        <v>95</v>
      </c>
      <c r="C58" s="41">
        <f>SUM(C59:C67)</f>
        <v>647000</v>
      </c>
      <c r="D58" s="41"/>
      <c r="E58" s="41"/>
      <c r="F58" s="41">
        <v>364640.8</v>
      </c>
      <c r="G58" s="41" t="str">
        <f t="shared" si="20"/>
        <v>#REF!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"/>
      <c r="AA58" s="1"/>
      <c r="AB58" s="1"/>
      <c r="AC58" s="7"/>
    </row>
    <row r="59" hidden="1">
      <c r="A59" s="101">
        <v>3111.0</v>
      </c>
      <c r="B59" s="103" t="s">
        <v>96</v>
      </c>
      <c r="C59" s="41">
        <v>153000.0</v>
      </c>
      <c r="D59" s="41"/>
      <c r="E59" s="41"/>
      <c r="F59" s="41">
        <v>95213.0</v>
      </c>
      <c r="G59" s="41" t="str">
        <f t="shared" si="20"/>
        <v>#REF!</v>
      </c>
      <c r="H59" s="41">
        <v>85604.05</v>
      </c>
      <c r="I59" s="41"/>
      <c r="J59" s="41"/>
      <c r="K59" s="41"/>
      <c r="L59" s="41"/>
      <c r="M59" s="41"/>
      <c r="N59" s="41"/>
      <c r="O59" s="41" t="str">
        <f t="shared" ref="O59:O63" si="24">#REF!</f>
        <v>#REF!</v>
      </c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1"/>
      <c r="AA59" s="1"/>
      <c r="AB59" s="1"/>
      <c r="AC59" s="7"/>
    </row>
    <row r="60" hidden="1">
      <c r="A60" s="101">
        <v>3121.0</v>
      </c>
      <c r="B60" s="103" t="s">
        <v>97</v>
      </c>
      <c r="C60" s="41">
        <v>5000.0</v>
      </c>
      <c r="D60" s="41"/>
      <c r="E60" s="41"/>
      <c r="F60" s="41">
        <v>2004.3</v>
      </c>
      <c r="G60" s="41" t="str">
        <f t="shared" si="20"/>
        <v>#REF!</v>
      </c>
      <c r="H60" s="41">
        <v>0.0</v>
      </c>
      <c r="I60" s="41"/>
      <c r="J60" s="41"/>
      <c r="K60" s="41"/>
      <c r="L60" s="41"/>
      <c r="M60" s="41"/>
      <c r="N60" s="41"/>
      <c r="O60" s="41" t="str">
        <f t="shared" si="24"/>
        <v>#REF!</v>
      </c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1"/>
      <c r="AA60" s="1"/>
      <c r="AB60" s="1"/>
      <c r="AC60" s="7"/>
    </row>
    <row r="61" hidden="1">
      <c r="A61" s="101">
        <v>3131.0</v>
      </c>
      <c r="B61" s="103" t="s">
        <v>98</v>
      </c>
      <c r="C61" s="41">
        <v>35000.0</v>
      </c>
      <c r="D61" s="41"/>
      <c r="E61" s="41"/>
      <c r="F61" s="41">
        <v>31421.0</v>
      </c>
      <c r="G61" s="41" t="str">
        <f t="shared" si="20"/>
        <v>#REF!</v>
      </c>
      <c r="H61" s="41">
        <v>0.0</v>
      </c>
      <c r="I61" s="41"/>
      <c r="J61" s="41"/>
      <c r="K61" s="41"/>
      <c r="L61" s="41"/>
      <c r="M61" s="41"/>
      <c r="N61" s="41"/>
      <c r="O61" s="41" t="str">
        <f t="shared" si="24"/>
        <v>#REF!</v>
      </c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1"/>
      <c r="AA61" s="1"/>
      <c r="AB61" s="1"/>
      <c r="AC61" s="7"/>
    </row>
    <row r="62" hidden="1">
      <c r="A62" s="101">
        <v>3141.0</v>
      </c>
      <c r="B62" s="103" t="s">
        <v>99</v>
      </c>
      <c r="C62" s="41">
        <v>70000.0</v>
      </c>
      <c r="D62" s="41"/>
      <c r="E62" s="41"/>
      <c r="F62" s="41">
        <v>51610.67</v>
      </c>
      <c r="G62" s="41" t="str">
        <f t="shared" si="20"/>
        <v>#REF!</v>
      </c>
      <c r="H62" s="41">
        <v>111616.67</v>
      </c>
      <c r="I62" s="41"/>
      <c r="J62" s="41"/>
      <c r="K62" s="41"/>
      <c r="L62" s="41"/>
      <c r="M62" s="41"/>
      <c r="N62" s="41"/>
      <c r="O62" s="41" t="str">
        <f t="shared" si="24"/>
        <v>#REF!</v>
      </c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1"/>
      <c r="AA62" s="1"/>
      <c r="AB62" s="1"/>
      <c r="AC62" s="7"/>
    </row>
    <row r="63" ht="14.25" hidden="1" customHeight="1">
      <c r="A63" s="101">
        <v>3151.0</v>
      </c>
      <c r="B63" s="103" t="s">
        <v>100</v>
      </c>
      <c r="C63" s="41">
        <v>3000.0</v>
      </c>
      <c r="D63" s="41"/>
      <c r="E63" s="41"/>
      <c r="F63" s="41">
        <v>995.0</v>
      </c>
      <c r="G63" s="41" t="str">
        <f t="shared" si="20"/>
        <v>#REF!</v>
      </c>
      <c r="H63" s="41">
        <v>0.0</v>
      </c>
      <c r="I63" s="41"/>
      <c r="J63" s="41"/>
      <c r="K63" s="41"/>
      <c r="L63" s="41"/>
      <c r="M63" s="41"/>
      <c r="N63" s="41"/>
      <c r="O63" s="41" t="str">
        <f t="shared" si="24"/>
        <v>#REF!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1"/>
      <c r="AA63" s="1"/>
      <c r="AB63" s="1"/>
      <c r="AC63" s="7"/>
    </row>
    <row r="64" ht="25.5" hidden="1" customHeight="1">
      <c r="A64" s="101">
        <v>3171.0</v>
      </c>
      <c r="B64" s="103" t="s">
        <v>109</v>
      </c>
      <c r="C64" s="41">
        <v>270000.0</v>
      </c>
      <c r="D64" s="41"/>
      <c r="E64" s="41"/>
      <c r="F64" s="41">
        <v>174434.52</v>
      </c>
      <c r="G64" s="41" t="str">
        <f t="shared" si="20"/>
        <v>#REF!</v>
      </c>
      <c r="H64" s="41"/>
      <c r="I64" s="41"/>
      <c r="J64" s="41"/>
      <c r="K64" s="41">
        <v>118684.0</v>
      </c>
      <c r="L64" s="41"/>
      <c r="M64" s="41">
        <v>160000.0</v>
      </c>
      <c r="N64" s="41">
        <v>20000.0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1"/>
      <c r="AA64" s="1"/>
      <c r="AB64" s="1"/>
      <c r="AC64" s="7"/>
    </row>
    <row r="65" hidden="1">
      <c r="A65" s="101">
        <v>3181.0</v>
      </c>
      <c r="B65" s="103" t="s">
        <v>102</v>
      </c>
      <c r="C65" s="41">
        <v>7000.0</v>
      </c>
      <c r="D65" s="41"/>
      <c r="E65" s="41"/>
      <c r="F65" s="41">
        <v>6862.31</v>
      </c>
      <c r="G65" s="41" t="str">
        <f t="shared" si="20"/>
        <v>#REF!</v>
      </c>
      <c r="H65" s="41">
        <v>0.0</v>
      </c>
      <c r="I65" s="41"/>
      <c r="J65" s="41"/>
      <c r="K65" s="41"/>
      <c r="L65" s="41"/>
      <c r="M65" s="41"/>
      <c r="N65" s="41" t="str">
        <f>#REF!</f>
        <v>#REF!</v>
      </c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1"/>
      <c r="AA65" s="1"/>
      <c r="AB65" s="1"/>
      <c r="AC65" s="7"/>
    </row>
    <row r="66" ht="25.5" hidden="1" customHeight="1">
      <c r="A66" s="101">
        <v>3192.0</v>
      </c>
      <c r="B66" s="103" t="s">
        <v>103</v>
      </c>
      <c r="C66" s="41">
        <v>100000.0</v>
      </c>
      <c r="D66" s="41"/>
      <c r="E66" s="41"/>
      <c r="F66" s="41">
        <v>0.0</v>
      </c>
      <c r="G66" s="41" t="str">
        <f t="shared" ref="G66:G78" si="25">#REF!-F67</f>
        <v>#REF!</v>
      </c>
      <c r="H66" s="41"/>
      <c r="I66" s="41"/>
      <c r="J66" s="41"/>
      <c r="K66" s="41"/>
      <c r="L66" s="41"/>
      <c r="M66" s="41" t="str">
        <f>#REF!</f>
        <v>#REF!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1"/>
      <c r="AA66" s="1"/>
      <c r="AB66" s="1"/>
      <c r="AC66" s="7"/>
    </row>
    <row r="67" ht="20.25" hidden="1" customHeight="1">
      <c r="A67" s="101">
        <v>3193.0</v>
      </c>
      <c r="B67" s="103" t="s">
        <v>104</v>
      </c>
      <c r="C67" s="41">
        <v>4000.0</v>
      </c>
      <c r="D67" s="41"/>
      <c r="E67" s="41"/>
      <c r="F67" s="41">
        <v>2100.0</v>
      </c>
      <c r="G67" s="41" t="str">
        <f t="shared" si="25"/>
        <v>#REF!</v>
      </c>
      <c r="H67" s="41">
        <v>12500.0</v>
      </c>
      <c r="I67" s="41"/>
      <c r="J67" s="41"/>
      <c r="K67" s="41"/>
      <c r="L67" s="41"/>
      <c r="M67" s="41"/>
      <c r="N67" s="41"/>
      <c r="O67" s="41" t="str">
        <f>#REF!</f>
        <v>#REF!</v>
      </c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1"/>
      <c r="AA67" s="1"/>
      <c r="AB67" s="1"/>
      <c r="AC67" s="7"/>
    </row>
    <row r="68" ht="25.5" hidden="1" customHeight="1">
      <c r="A68" s="107">
        <v>3300.0</v>
      </c>
      <c r="B68" s="108" t="s">
        <v>105</v>
      </c>
      <c r="C68" s="41">
        <f>SUM(C69:C75)</f>
        <v>2703371</v>
      </c>
      <c r="D68" s="41"/>
      <c r="E68" s="41"/>
      <c r="F68" s="41">
        <v>328513.09</v>
      </c>
      <c r="G68" s="41" t="str">
        <f t="shared" si="25"/>
        <v>#REF!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1"/>
      <c r="AA68" s="1"/>
      <c r="AB68" s="1"/>
      <c r="AC68" s="7"/>
    </row>
    <row r="69" ht="25.5" hidden="1" customHeight="1">
      <c r="A69" s="101">
        <v>3311.0</v>
      </c>
      <c r="B69" s="103" t="s">
        <v>106</v>
      </c>
      <c r="C69" s="41">
        <v>60000.0</v>
      </c>
      <c r="D69" s="41"/>
      <c r="E69" s="41"/>
      <c r="F69" s="41">
        <v>73080.0</v>
      </c>
      <c r="G69" s="41" t="str">
        <f t="shared" si="25"/>
        <v>#REF!</v>
      </c>
      <c r="H69" s="41">
        <v>88624.0</v>
      </c>
      <c r="I69" s="41"/>
      <c r="J69" s="41"/>
      <c r="K69" s="41"/>
      <c r="L69" s="41"/>
      <c r="M69" s="41"/>
      <c r="N69" s="41"/>
      <c r="O69" s="41" t="str">
        <f>#REF!</f>
        <v>#REF!</v>
      </c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1"/>
      <c r="AA69" s="1"/>
      <c r="AB69" s="1"/>
      <c r="AC69" s="7"/>
    </row>
    <row r="70" ht="25.5" hidden="1" customHeight="1">
      <c r="A70" s="101">
        <v>3331.0</v>
      </c>
      <c r="B70" s="103" t="s">
        <v>107</v>
      </c>
      <c r="C70" s="41">
        <v>2232451.0</v>
      </c>
      <c r="D70" s="41"/>
      <c r="E70" s="41"/>
      <c r="F70" s="41">
        <v>66816.0</v>
      </c>
      <c r="G70" s="41" t="str">
        <f t="shared" si="25"/>
        <v>#REF!</v>
      </c>
      <c r="H70" s="41">
        <v>4471189.79</v>
      </c>
      <c r="I70" s="41"/>
      <c r="J70" s="41">
        <v>18184.0</v>
      </c>
      <c r="K70" s="41"/>
      <c r="L70" s="41"/>
      <c r="M70" s="41"/>
      <c r="N70" s="41" t="str">
        <f>#REF!</f>
        <v>#REF!</v>
      </c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1"/>
      <c r="AA70" s="1"/>
      <c r="AB70" s="1"/>
      <c r="AC70" s="7"/>
    </row>
    <row r="71" hidden="1">
      <c r="A71" s="101">
        <v>3342.0</v>
      </c>
      <c r="B71" s="103" t="s">
        <v>108</v>
      </c>
      <c r="C71" s="41">
        <v>90000.0</v>
      </c>
      <c r="D71" s="41"/>
      <c r="E71" s="41"/>
      <c r="F71" s="41">
        <v>12967.57</v>
      </c>
      <c r="G71" s="41" t="str">
        <f t="shared" si="25"/>
        <v>#REF!</v>
      </c>
      <c r="H71" s="41">
        <v>54917.0</v>
      </c>
      <c r="I71" s="41"/>
      <c r="J71" s="41"/>
      <c r="K71" s="41"/>
      <c r="L71" s="41">
        <v>30000.0</v>
      </c>
      <c r="M71" s="41">
        <v>63500.0</v>
      </c>
      <c r="N71" s="41">
        <v>30000.0</v>
      </c>
      <c r="O71" s="41">
        <v>6500.0</v>
      </c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1"/>
      <c r="AA71" s="1"/>
      <c r="AB71" s="1"/>
      <c r="AC71" s="7"/>
    </row>
    <row r="72" hidden="1">
      <c r="A72" s="101">
        <v>3361.0</v>
      </c>
      <c r="B72" s="103" t="s">
        <v>110</v>
      </c>
      <c r="C72" s="41">
        <v>3000.0</v>
      </c>
      <c r="D72" s="41"/>
      <c r="E72" s="41"/>
      <c r="F72" s="41">
        <v>2690.92</v>
      </c>
      <c r="G72" s="41" t="str">
        <f t="shared" si="25"/>
        <v>#REF!</v>
      </c>
      <c r="H72" s="41">
        <v>0.0</v>
      </c>
      <c r="I72" s="41"/>
      <c r="J72" s="41"/>
      <c r="K72" s="41"/>
      <c r="L72" s="41"/>
      <c r="M72" s="41"/>
      <c r="N72" s="41"/>
      <c r="O72" s="41" t="str">
        <f>#REF!</f>
        <v>#REF!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1"/>
      <c r="AA72" s="1"/>
      <c r="AB72" s="1"/>
      <c r="AC72" s="7"/>
    </row>
    <row r="73" ht="25.5" hidden="1" customHeight="1">
      <c r="A73" s="101">
        <v>3362.0</v>
      </c>
      <c r="B73" s="103" t="s">
        <v>111</v>
      </c>
      <c r="C73" s="41">
        <v>6000.0</v>
      </c>
      <c r="D73" s="41"/>
      <c r="E73" s="41"/>
      <c r="F73" s="41">
        <v>4466.0</v>
      </c>
      <c r="G73" s="41" t="str">
        <f t="shared" si="25"/>
        <v>#REF!</v>
      </c>
      <c r="H73" s="41">
        <v>688.09</v>
      </c>
      <c r="I73" s="41"/>
      <c r="J73" s="41"/>
      <c r="K73" s="41"/>
      <c r="L73" s="41"/>
      <c r="M73" s="41"/>
      <c r="N73" s="41" t="str">
        <f t="shared" ref="N73:N74" si="26">#REF!</f>
        <v>#REF!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1"/>
      <c r="AA73" s="1"/>
      <c r="AB73" s="1"/>
      <c r="AC73" s="7"/>
    </row>
    <row r="74" ht="25.5" hidden="1" customHeight="1">
      <c r="A74" s="113">
        <v>3363.0</v>
      </c>
      <c r="B74" s="77" t="s">
        <v>112</v>
      </c>
      <c r="C74" s="41">
        <v>45000.0</v>
      </c>
      <c r="D74" s="41"/>
      <c r="E74" s="41"/>
      <c r="F74" s="41">
        <v>31492.6</v>
      </c>
      <c r="G74" s="41" t="str">
        <f t="shared" si="25"/>
        <v>#REF!</v>
      </c>
      <c r="H74" s="41">
        <v>47929.36</v>
      </c>
      <c r="I74" s="41"/>
      <c r="J74" s="41"/>
      <c r="K74" s="41"/>
      <c r="L74" s="41"/>
      <c r="M74" s="41"/>
      <c r="N74" s="41" t="str">
        <f t="shared" si="26"/>
        <v>#REF!</v>
      </c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1"/>
      <c r="AA74" s="1"/>
      <c r="AB74" s="1"/>
      <c r="AC74" s="7"/>
    </row>
    <row r="75" ht="25.5" hidden="1" customHeight="1">
      <c r="A75" s="101">
        <v>3391.0</v>
      </c>
      <c r="B75" s="103" t="s">
        <v>113</v>
      </c>
      <c r="C75" s="41">
        <v>266920.0</v>
      </c>
      <c r="D75" s="41"/>
      <c r="E75" s="41"/>
      <c r="F75" s="41">
        <v>137000.0</v>
      </c>
      <c r="G75" s="41" t="str">
        <f t="shared" si="25"/>
        <v>#REF!</v>
      </c>
      <c r="H75" s="41">
        <f>95000+68000</f>
        <v>163000</v>
      </c>
      <c r="I75" s="41"/>
      <c r="J75" s="41">
        <v>30000.0</v>
      </c>
      <c r="K75" s="41"/>
      <c r="L75" s="41" t="str">
        <f>#REF!</f>
        <v>#REF!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1"/>
      <c r="AA75" s="1"/>
      <c r="AB75" s="1"/>
      <c r="AC75" s="7"/>
    </row>
    <row r="76" ht="25.5" hidden="1" customHeight="1">
      <c r="A76" s="107">
        <v>3400.0</v>
      </c>
      <c r="B76" s="108" t="s">
        <v>114</v>
      </c>
      <c r="C76" s="41">
        <f>SUM(C77:C79)</f>
        <v>234000</v>
      </c>
      <c r="D76" s="41"/>
      <c r="E76" s="41"/>
      <c r="F76" s="41">
        <v>93312.78</v>
      </c>
      <c r="G76" s="41" t="str">
        <f t="shared" si="25"/>
        <v>#REF!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1"/>
      <c r="AA76" s="1"/>
      <c r="AB76" s="1"/>
      <c r="AC76" s="7"/>
    </row>
    <row r="77" hidden="1">
      <c r="A77" s="101">
        <v>3411.0</v>
      </c>
      <c r="B77" s="103" t="s">
        <v>115</v>
      </c>
      <c r="C77" s="41">
        <v>7000.0</v>
      </c>
      <c r="D77" s="41"/>
      <c r="E77" s="41"/>
      <c r="F77" s="41">
        <v>6041.1</v>
      </c>
      <c r="G77" s="41" t="str">
        <f t="shared" si="25"/>
        <v>#REF!</v>
      </c>
      <c r="H77" s="41">
        <v>7392.24</v>
      </c>
      <c r="I77" s="41"/>
      <c r="J77" s="41"/>
      <c r="K77" s="41"/>
      <c r="L77" s="41"/>
      <c r="M77" s="41"/>
      <c r="N77" s="41"/>
      <c r="O77" s="41" t="str">
        <f t="shared" ref="O77:O79" si="27">#REF!</f>
        <v>#REF!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1"/>
      <c r="AA77" s="1"/>
      <c r="AB77" s="1"/>
      <c r="AC77" s="7"/>
    </row>
    <row r="78" ht="25.5" hidden="1" customHeight="1">
      <c r="A78" s="101">
        <v>3441.0</v>
      </c>
      <c r="B78" s="103" t="s">
        <v>116</v>
      </c>
      <c r="C78" s="41">
        <v>7000.0</v>
      </c>
      <c r="D78" s="41"/>
      <c r="E78" s="41"/>
      <c r="F78" s="41">
        <v>6499.78</v>
      </c>
      <c r="G78" s="41" t="str">
        <f t="shared" si="25"/>
        <v>#REF!</v>
      </c>
      <c r="H78" s="41"/>
      <c r="I78" s="41"/>
      <c r="J78" s="41"/>
      <c r="K78" s="41"/>
      <c r="L78" s="41"/>
      <c r="M78" s="41"/>
      <c r="N78" s="41"/>
      <c r="O78" s="41" t="str">
        <f t="shared" si="27"/>
        <v>#REF!</v>
      </c>
      <c r="P78" s="41"/>
      <c r="Q78" s="41" t="s">
        <v>123</v>
      </c>
      <c r="R78" s="41"/>
      <c r="S78" s="41"/>
      <c r="T78" s="41"/>
      <c r="U78" s="41"/>
      <c r="V78" s="41"/>
      <c r="W78" s="41"/>
      <c r="X78" s="41"/>
      <c r="Y78" s="41"/>
      <c r="Z78" s="1"/>
      <c r="AA78" s="1"/>
      <c r="AB78" s="1"/>
      <c r="AC78" s="7"/>
    </row>
    <row r="79" hidden="1">
      <c r="A79" s="101">
        <v>3451.0</v>
      </c>
      <c r="B79" s="103" t="s">
        <v>117</v>
      </c>
      <c r="C79" s="41">
        <f>165000+35000+20000</f>
        <v>220000</v>
      </c>
      <c r="D79" s="41"/>
      <c r="E79" s="41"/>
      <c r="F79" s="41">
        <f>76307+115201</f>
        <v>191508</v>
      </c>
      <c r="G79" s="41" t="str">
        <f>#REF!-#REF!</f>
        <v>#REF!</v>
      </c>
      <c r="H79" s="41">
        <v>77583.9</v>
      </c>
      <c r="I79" s="41"/>
      <c r="J79" s="41">
        <v>22000.0</v>
      </c>
      <c r="K79" s="41"/>
      <c r="L79" s="41"/>
      <c r="M79" s="41"/>
      <c r="N79" s="41"/>
      <c r="O79" s="41" t="str">
        <f t="shared" si="27"/>
        <v>#REF!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1"/>
      <c r="AA79" s="1"/>
      <c r="AB79" s="1"/>
      <c r="AC79" s="7"/>
    </row>
    <row r="80" ht="25.5" hidden="1" customHeight="1">
      <c r="A80" s="107">
        <v>3500.0</v>
      </c>
      <c r="B80" s="108" t="s">
        <v>119</v>
      </c>
      <c r="C80" s="41">
        <f>SUM(C81:C87)</f>
        <v>1936260</v>
      </c>
      <c r="D80" s="41"/>
      <c r="E80" s="41"/>
      <c r="F80" s="41">
        <v>893153.86</v>
      </c>
      <c r="G80" s="41" t="str">
        <f t="shared" ref="G80:G84" si="28">#REF!-F81</f>
        <v>#REF!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1"/>
      <c r="AA80" s="1"/>
      <c r="AB80" s="1"/>
      <c r="AC80" s="7"/>
    </row>
    <row r="81" ht="25.5" hidden="1" customHeight="1">
      <c r="A81" s="101">
        <v>3511.0</v>
      </c>
      <c r="B81" s="103" t="s">
        <v>131</v>
      </c>
      <c r="C81" s="41">
        <v>39489.0</v>
      </c>
      <c r="D81" s="41"/>
      <c r="E81" s="41"/>
      <c r="F81" s="41">
        <v>35941.17</v>
      </c>
      <c r="G81" s="41" t="str">
        <f t="shared" si="28"/>
        <v>#REF!</v>
      </c>
      <c r="H81" s="41">
        <v>25986.08</v>
      </c>
      <c r="I81" s="41"/>
      <c r="J81" s="41"/>
      <c r="K81" s="41"/>
      <c r="L81" s="41"/>
      <c r="M81" s="41"/>
      <c r="N81" s="41"/>
      <c r="O81" s="41" t="str">
        <f t="shared" ref="O81:O82" si="29">#REF!</f>
        <v>#REF!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1"/>
      <c r="AA81" s="1"/>
      <c r="AB81" s="1"/>
      <c r="AC81" s="7"/>
    </row>
    <row r="82" ht="38.25" hidden="1" customHeight="1">
      <c r="A82" s="101">
        <v>3521.0</v>
      </c>
      <c r="B82" s="103" t="s">
        <v>132</v>
      </c>
      <c r="C82" s="41">
        <v>15000.0</v>
      </c>
      <c r="D82" s="41"/>
      <c r="E82" s="41"/>
      <c r="F82" s="41">
        <v>8999.82</v>
      </c>
      <c r="G82" s="41" t="str">
        <f t="shared" si="28"/>
        <v>#REF!</v>
      </c>
      <c r="H82" s="41">
        <v>556.8</v>
      </c>
      <c r="I82" s="41"/>
      <c r="J82" s="41"/>
      <c r="K82" s="41"/>
      <c r="L82" s="41"/>
      <c r="M82" s="41"/>
      <c r="N82" s="41"/>
      <c r="O82" s="41" t="str">
        <f t="shared" si="29"/>
        <v>#REF!</v>
      </c>
      <c r="P82" s="41"/>
      <c r="Q82" s="41" t="s">
        <v>134</v>
      </c>
      <c r="R82" s="41"/>
      <c r="S82" s="41"/>
      <c r="T82" s="41"/>
      <c r="U82" s="41"/>
      <c r="V82" s="41"/>
      <c r="W82" s="41"/>
      <c r="X82" s="41"/>
      <c r="Y82" s="41"/>
      <c r="Z82" s="1"/>
      <c r="AA82" s="1"/>
      <c r="AB82" s="1"/>
      <c r="AC82" s="7"/>
    </row>
    <row r="83" ht="25.5" hidden="1" customHeight="1">
      <c r="A83" s="101">
        <v>3531.0</v>
      </c>
      <c r="B83" s="103" t="s">
        <v>122</v>
      </c>
      <c r="C83" s="41">
        <v>1378771.0</v>
      </c>
      <c r="D83" s="41"/>
      <c r="E83" s="41"/>
      <c r="F83" s="41">
        <v>437230.82</v>
      </c>
      <c r="G83" s="41" t="str">
        <f t="shared" si="28"/>
        <v>#REF!</v>
      </c>
      <c r="H83" s="41">
        <v>839229.7</v>
      </c>
      <c r="I83" s="41"/>
      <c r="J83" s="41">
        <v>55000.0</v>
      </c>
      <c r="K83" s="41"/>
      <c r="L83" s="41"/>
      <c r="M83" s="41" t="str">
        <f>#REF!</f>
        <v>#REF!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1"/>
      <c r="AA83" s="1"/>
      <c r="AB83" s="1"/>
      <c r="AC83" s="7"/>
    </row>
    <row r="84" ht="25.5" hidden="1" customHeight="1">
      <c r="A84" s="101">
        <v>3551.0</v>
      </c>
      <c r="B84" s="103" t="s">
        <v>124</v>
      </c>
      <c r="C84" s="41">
        <v>140000.0</v>
      </c>
      <c r="D84" s="41"/>
      <c r="E84" s="41"/>
      <c r="F84" s="41">
        <v>78999.57</v>
      </c>
      <c r="G84" s="41" t="str">
        <f t="shared" si="28"/>
        <v>#REF!</v>
      </c>
      <c r="H84" s="41">
        <v>80638.6</v>
      </c>
      <c r="I84" s="41"/>
      <c r="J84" s="41"/>
      <c r="K84" s="41"/>
      <c r="L84" s="41"/>
      <c r="M84" s="41"/>
      <c r="N84" s="41"/>
      <c r="O84" s="41" t="str">
        <f t="shared" ref="O84:O87" si="30">#REF!</f>
        <v>#REF!</v>
      </c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1"/>
      <c r="AA84" s="1"/>
      <c r="AB84" s="1"/>
      <c r="AC84" s="7"/>
    </row>
    <row r="85" ht="25.5" hidden="1" customHeight="1">
      <c r="A85" s="101">
        <v>3571.0</v>
      </c>
      <c r="B85" s="103" t="s">
        <v>125</v>
      </c>
      <c r="C85" s="41">
        <v>137000.0</v>
      </c>
      <c r="D85" s="41"/>
      <c r="E85" s="41"/>
      <c r="F85" s="41">
        <v>107231.92</v>
      </c>
      <c r="G85" s="41" t="str">
        <f>#REF!-#REF!</f>
        <v>#REF!</v>
      </c>
      <c r="H85" s="41">
        <v>9278.09</v>
      </c>
      <c r="I85" s="41"/>
      <c r="J85" s="41">
        <v>12000.0</v>
      </c>
      <c r="K85" s="41"/>
      <c r="L85" s="41"/>
      <c r="M85" s="41"/>
      <c r="N85" s="41"/>
      <c r="O85" s="41" t="str">
        <f t="shared" si="30"/>
        <v>#REF!</v>
      </c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1"/>
      <c r="AA85" s="1"/>
      <c r="AB85" s="1"/>
      <c r="AC85" s="7"/>
    </row>
    <row r="86" hidden="1">
      <c r="A86" s="101">
        <v>3581.0</v>
      </c>
      <c r="B86" s="103" t="s">
        <v>127</v>
      </c>
      <c r="C86" s="41">
        <v>206000.0</v>
      </c>
      <c r="D86" s="41"/>
      <c r="E86" s="41"/>
      <c r="F86" s="41">
        <v>193497.56</v>
      </c>
      <c r="G86" s="41" t="str">
        <f t="shared" ref="G86:G87" si="31">#REF!-F87</f>
        <v>#REF!</v>
      </c>
      <c r="H86" s="41">
        <v>205000.0</v>
      </c>
      <c r="I86" s="41"/>
      <c r="J86" s="41">
        <v>21500.0</v>
      </c>
      <c r="K86" s="41"/>
      <c r="L86" s="41"/>
      <c r="M86" s="41"/>
      <c r="N86" s="41"/>
      <c r="O86" s="41" t="str">
        <f t="shared" si="30"/>
        <v>#REF!</v>
      </c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1"/>
      <c r="AA86" s="1"/>
      <c r="AB86" s="1"/>
      <c r="AC86" s="7"/>
    </row>
    <row r="87" hidden="1">
      <c r="A87" s="101">
        <v>3591.0</v>
      </c>
      <c r="B87" s="103" t="s">
        <v>128</v>
      </c>
      <c r="C87" s="41">
        <v>20000.0</v>
      </c>
      <c r="D87" s="41"/>
      <c r="E87" s="41"/>
      <c r="F87" s="41">
        <v>18753.0</v>
      </c>
      <c r="G87" s="41" t="str">
        <f t="shared" si="31"/>
        <v>#REF!</v>
      </c>
      <c r="H87" s="41">
        <v>6960.0</v>
      </c>
      <c r="I87" s="41"/>
      <c r="J87" s="41"/>
      <c r="K87" s="41"/>
      <c r="L87" s="41"/>
      <c r="M87" s="41"/>
      <c r="N87" s="41"/>
      <c r="O87" s="41" t="str">
        <f t="shared" si="30"/>
        <v>#REF!</v>
      </c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1"/>
      <c r="AA87" s="1"/>
      <c r="AB87" s="1"/>
      <c r="AC87" s="7"/>
    </row>
    <row r="88" ht="25.5" hidden="1" customHeight="1">
      <c r="A88" s="107">
        <v>3600.0</v>
      </c>
      <c r="B88" s="108" t="s">
        <v>129</v>
      </c>
      <c r="C88" s="94">
        <f>SUM(C89)</f>
        <v>12600</v>
      </c>
      <c r="D88" s="41"/>
      <c r="E88" s="41"/>
      <c r="F88" s="41">
        <v>21257.15</v>
      </c>
      <c r="G88" s="41" t="str">
        <f>#REF!-#REF!</f>
        <v>#REF!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1"/>
      <c r="AA88" s="1"/>
      <c r="AB88" s="1"/>
      <c r="AC88" s="7"/>
    </row>
    <row r="89" ht="25.5" hidden="1" customHeight="1">
      <c r="A89" s="113">
        <v>3661.0</v>
      </c>
      <c r="B89" s="77" t="s">
        <v>130</v>
      </c>
      <c r="C89" s="94">
        <f>18000-Y89</f>
        <v>12600</v>
      </c>
      <c r="D89" s="94"/>
      <c r="E89" s="94"/>
      <c r="F89" s="94">
        <v>10757.15</v>
      </c>
      <c r="G89" s="94" t="str">
        <f t="shared" ref="G89:G91" si="32">#REF!-F89</f>
        <v>#REF!</v>
      </c>
      <c r="H89" s="94">
        <v>10390.83</v>
      </c>
      <c r="I89" s="94"/>
      <c r="J89" s="94"/>
      <c r="K89" s="94"/>
      <c r="L89" s="94"/>
      <c r="M89" s="94"/>
      <c r="N89" s="94" t="str">
        <f>#REF!</f>
        <v>#REF!</v>
      </c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>
        <v>5400.0</v>
      </c>
      <c r="Z89" s="1"/>
      <c r="AA89" s="1"/>
      <c r="AB89" s="1"/>
      <c r="AC89" s="7"/>
    </row>
    <row r="90" hidden="1">
      <c r="A90" s="107">
        <v>3700.0</v>
      </c>
      <c r="B90" s="108" t="s">
        <v>133</v>
      </c>
      <c r="C90" s="41">
        <f>SUM(C91:C96)</f>
        <v>245000</v>
      </c>
      <c r="D90" s="41"/>
      <c r="E90" s="41"/>
      <c r="F90" s="41">
        <v>189125.96</v>
      </c>
      <c r="G90" s="41" t="str">
        <f t="shared" si="32"/>
        <v>#REF!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1"/>
      <c r="AA90" s="1"/>
      <c r="AB90" s="1"/>
      <c r="AC90" s="7"/>
    </row>
    <row r="91" hidden="1">
      <c r="A91" s="101">
        <v>3711.0</v>
      </c>
      <c r="B91" s="103" t="s">
        <v>135</v>
      </c>
      <c r="C91" s="41">
        <v>86000.0</v>
      </c>
      <c r="D91" s="41"/>
      <c r="E91" s="41"/>
      <c r="F91" s="41">
        <v>67290.07</v>
      </c>
      <c r="G91" s="41" t="str">
        <f t="shared" si="32"/>
        <v>#REF!</v>
      </c>
      <c r="H91" s="41">
        <v>84275.31</v>
      </c>
      <c r="I91" s="41"/>
      <c r="J91" s="41"/>
      <c r="K91" s="41"/>
      <c r="L91" s="41"/>
      <c r="M91" s="41"/>
      <c r="N91" s="41" t="str">
        <f>#REF!</f>
        <v>#REF!</v>
      </c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1"/>
      <c r="AA91" s="1"/>
      <c r="AB91" s="1"/>
      <c r="AC91" s="7"/>
    </row>
    <row r="92" hidden="1">
      <c r="A92" s="101">
        <v>3712.0</v>
      </c>
      <c r="B92" s="103" t="s">
        <v>151</v>
      </c>
      <c r="C92" s="41">
        <v>24000.0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1"/>
      <c r="AA92" s="1"/>
      <c r="AB92" s="1"/>
      <c r="AC92" s="7"/>
    </row>
    <row r="93" hidden="1">
      <c r="A93" s="101">
        <v>3721.0</v>
      </c>
      <c r="B93" s="103" t="s">
        <v>136</v>
      </c>
      <c r="C93" s="41">
        <v>6000.0</v>
      </c>
      <c r="D93" s="41"/>
      <c r="E93" s="41"/>
      <c r="F93" s="41">
        <v>1449.31</v>
      </c>
      <c r="G93" s="41" t="str">
        <f t="shared" ref="G93:G94" si="33">#REF!-F93</f>
        <v>#REF!</v>
      </c>
      <c r="H93" s="41">
        <v>5591.49</v>
      </c>
      <c r="I93" s="41"/>
      <c r="J93" s="41"/>
      <c r="K93" s="41"/>
      <c r="L93" s="41"/>
      <c r="M93" s="41"/>
      <c r="N93" s="41" t="str">
        <f t="shared" ref="N93:N94" si="34">#REF!</f>
        <v>#REF!</v>
      </c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1"/>
      <c r="AA93" s="1"/>
      <c r="AB93" s="1"/>
      <c r="AC93" s="7"/>
    </row>
    <row r="94" hidden="1">
      <c r="A94" s="101">
        <v>3751.0</v>
      </c>
      <c r="B94" s="103" t="s">
        <v>137</v>
      </c>
      <c r="C94" s="41">
        <v>87000.0</v>
      </c>
      <c r="D94" s="41"/>
      <c r="E94" s="41"/>
      <c r="F94" s="41">
        <v>86984.29</v>
      </c>
      <c r="G94" s="41" t="str">
        <f t="shared" si="33"/>
        <v>#REF!</v>
      </c>
      <c r="H94" s="41">
        <v>95127.78</v>
      </c>
      <c r="I94" s="41"/>
      <c r="J94" s="41"/>
      <c r="K94" s="41"/>
      <c r="L94" s="41"/>
      <c r="M94" s="41"/>
      <c r="N94" s="41" t="str">
        <f t="shared" si="34"/>
        <v>#REF!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1"/>
      <c r="AA94" s="1"/>
      <c r="AB94" s="1"/>
      <c r="AC94" s="7"/>
    </row>
    <row r="95" hidden="1">
      <c r="A95" s="128"/>
      <c r="B95" s="103" t="s">
        <v>155</v>
      </c>
      <c r="C95" s="41">
        <v>24000.0</v>
      </c>
      <c r="D95" s="41"/>
      <c r="E95" s="41"/>
      <c r="F95" s="41">
        <v>9413.25</v>
      </c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1"/>
      <c r="AA95" s="1"/>
      <c r="AB95" s="1"/>
      <c r="AC95" s="7"/>
    </row>
    <row r="96" hidden="1">
      <c r="A96" s="128">
        <v>3791.0</v>
      </c>
      <c r="B96" s="123" t="s">
        <v>138</v>
      </c>
      <c r="C96" s="41">
        <v>18000.0</v>
      </c>
      <c r="D96" s="41"/>
      <c r="E96" s="41"/>
      <c r="F96" s="41">
        <v>23989.04</v>
      </c>
      <c r="G96" s="41" t="str">
        <f t="shared" ref="G96:G106" si="35">#REF!-F95</f>
        <v>#REF!</v>
      </c>
      <c r="H96" s="41">
        <v>40500.0</v>
      </c>
      <c r="I96" s="41"/>
      <c r="J96" s="41"/>
      <c r="K96" s="41"/>
      <c r="L96" s="41"/>
      <c r="M96" s="41"/>
      <c r="N96" s="41"/>
      <c r="O96" s="41" t="str">
        <f>#REF!</f>
        <v>#REF!</v>
      </c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1"/>
      <c r="AA96" s="1"/>
      <c r="AB96" s="1"/>
      <c r="AC96" s="7"/>
    </row>
    <row r="97" hidden="1">
      <c r="A97" s="107">
        <v>3800.0</v>
      </c>
      <c r="B97" s="108" t="s">
        <v>139</v>
      </c>
      <c r="C97" s="41">
        <f>SUM(C98:C99)</f>
        <v>32527</v>
      </c>
      <c r="D97" s="41"/>
      <c r="E97" s="41"/>
      <c r="F97" s="41">
        <v>33434.94</v>
      </c>
      <c r="G97" s="41" t="str">
        <f t="shared" si="35"/>
        <v>#REF!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1"/>
      <c r="AA97" s="1"/>
      <c r="AB97" s="1"/>
      <c r="AC97" s="7"/>
    </row>
    <row r="98" hidden="1">
      <c r="A98" s="113">
        <v>3831.0</v>
      </c>
      <c r="B98" s="77" t="s">
        <v>140</v>
      </c>
      <c r="C98" s="41">
        <v>23527.0</v>
      </c>
      <c r="D98" s="41"/>
      <c r="E98" s="41"/>
      <c r="F98" s="41">
        <v>23526.94</v>
      </c>
      <c r="G98" s="41" t="str">
        <f t="shared" si="35"/>
        <v>#REF!</v>
      </c>
      <c r="H98" s="41">
        <v>4939465.98</v>
      </c>
      <c r="I98" s="41"/>
      <c r="J98" s="41"/>
      <c r="K98" s="41"/>
      <c r="L98" s="41"/>
      <c r="M98" s="41"/>
      <c r="N98" s="41" t="str">
        <f t="shared" ref="N98:N99" si="36">#REF!</f>
        <v>#REF!</v>
      </c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1"/>
      <c r="AA98" s="1"/>
      <c r="AB98" s="1"/>
      <c r="AC98" s="7"/>
    </row>
    <row r="99" hidden="1">
      <c r="A99" s="101">
        <v>3851.0</v>
      </c>
      <c r="B99" s="103" t="s">
        <v>141</v>
      </c>
      <c r="C99" s="94">
        <v>9000.0</v>
      </c>
      <c r="D99" s="94"/>
      <c r="E99" s="94"/>
      <c r="F99" s="94">
        <v>9908.0</v>
      </c>
      <c r="G99" s="94" t="str">
        <f t="shared" si="35"/>
        <v>#REF!</v>
      </c>
      <c r="H99" s="94">
        <v>8558.0</v>
      </c>
      <c r="I99" s="94"/>
      <c r="J99" s="94"/>
      <c r="K99" s="94"/>
      <c r="L99" s="94"/>
      <c r="M99" s="94"/>
      <c r="N99" s="94" t="str">
        <f t="shared" si="36"/>
        <v>#REF!</v>
      </c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>
        <v>11000.0</v>
      </c>
      <c r="Z99" s="1"/>
      <c r="AA99" s="1"/>
      <c r="AB99" s="1"/>
      <c r="AC99" s="7"/>
    </row>
    <row r="100" hidden="1">
      <c r="A100" s="107">
        <v>3900.0</v>
      </c>
      <c r="B100" s="108" t="s">
        <v>142</v>
      </c>
      <c r="C100" s="41">
        <f>SUM(C101:C106)</f>
        <v>718000</v>
      </c>
      <c r="D100" s="41"/>
      <c r="E100" s="41"/>
      <c r="F100" s="41">
        <v>229999.14</v>
      </c>
      <c r="G100" s="41" t="str">
        <f t="shared" si="35"/>
        <v>#REF!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1"/>
      <c r="AA100" s="1"/>
      <c r="AB100" s="1"/>
      <c r="AC100" s="7"/>
    </row>
    <row r="101" hidden="1">
      <c r="A101" s="113">
        <v>3921.0</v>
      </c>
      <c r="B101" s="77" t="s">
        <v>143</v>
      </c>
      <c r="C101" s="41">
        <v>680000.0</v>
      </c>
      <c r="D101" s="41"/>
      <c r="E101" s="41"/>
      <c r="F101" s="41">
        <v>207542.76</v>
      </c>
      <c r="G101" s="41" t="str">
        <f t="shared" si="35"/>
        <v>#REF!</v>
      </c>
      <c r="H101" s="41">
        <v>665000.0</v>
      </c>
      <c r="I101" s="41"/>
      <c r="J101" s="41"/>
      <c r="K101" s="41"/>
      <c r="L101" s="41"/>
      <c r="M101" s="41"/>
      <c r="N101" s="41"/>
      <c r="O101" s="41" t="str">
        <f t="shared" ref="O101:O106" si="37">#REF!</f>
        <v>#REF!</v>
      </c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1"/>
      <c r="AA101" s="1"/>
      <c r="AB101" s="1"/>
      <c r="AC101" s="7"/>
    </row>
    <row r="102" hidden="1">
      <c r="A102" s="101">
        <v>3941.0</v>
      </c>
      <c r="B102" s="103" t="s">
        <v>144</v>
      </c>
      <c r="C102" s="41">
        <v>5000.0</v>
      </c>
      <c r="D102" s="41"/>
      <c r="E102" s="41"/>
      <c r="F102" s="41">
        <v>0.0</v>
      </c>
      <c r="G102" s="41" t="str">
        <f t="shared" si="35"/>
        <v>#REF!</v>
      </c>
      <c r="H102" s="41">
        <v>0.0</v>
      </c>
      <c r="I102" s="41"/>
      <c r="J102" s="41"/>
      <c r="K102" s="41"/>
      <c r="L102" s="41"/>
      <c r="M102" s="41"/>
      <c r="N102" s="41"/>
      <c r="O102" s="41" t="str">
        <f t="shared" si="37"/>
        <v>#REF!</v>
      </c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1"/>
      <c r="AA102" s="1"/>
      <c r="AB102" s="1"/>
      <c r="AC102" s="7"/>
    </row>
    <row r="103" hidden="1">
      <c r="A103" s="101">
        <v>3943.0</v>
      </c>
      <c r="B103" s="103" t="s">
        <v>145</v>
      </c>
      <c r="C103" s="41">
        <v>5000.0</v>
      </c>
      <c r="D103" s="41"/>
      <c r="E103" s="41"/>
      <c r="F103" s="41">
        <v>0.0</v>
      </c>
      <c r="G103" s="41" t="str">
        <f t="shared" si="35"/>
        <v>#REF!</v>
      </c>
      <c r="H103" s="41">
        <v>0.0</v>
      </c>
      <c r="I103" s="41"/>
      <c r="J103" s="41"/>
      <c r="K103" s="41"/>
      <c r="L103" s="41"/>
      <c r="M103" s="41"/>
      <c r="N103" s="41"/>
      <c r="O103" s="41" t="str">
        <f t="shared" si="37"/>
        <v>#REF!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1"/>
      <c r="AA103" s="1"/>
      <c r="AB103" s="1"/>
      <c r="AC103" s="7"/>
    </row>
    <row r="104" hidden="1">
      <c r="A104" s="101">
        <v>3951.0</v>
      </c>
      <c r="B104" s="103" t="s">
        <v>146</v>
      </c>
      <c r="C104" s="41">
        <v>8000.0</v>
      </c>
      <c r="D104" s="41"/>
      <c r="E104" s="41"/>
      <c r="F104" s="41">
        <v>7164.88</v>
      </c>
      <c r="G104" s="41" t="str">
        <f t="shared" si="35"/>
        <v>#REF!</v>
      </c>
      <c r="H104" s="41">
        <v>0.0</v>
      </c>
      <c r="I104" s="41"/>
      <c r="J104" s="41"/>
      <c r="K104" s="41"/>
      <c r="L104" s="41"/>
      <c r="M104" s="41"/>
      <c r="N104" s="41"/>
      <c r="O104" s="41" t="str">
        <f t="shared" si="37"/>
        <v>#REF!</v>
      </c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1"/>
      <c r="AA104" s="1"/>
      <c r="AB104" s="1"/>
      <c r="AC104" s="7"/>
    </row>
    <row r="105" hidden="1">
      <c r="A105" s="101">
        <v>3962.0</v>
      </c>
      <c r="B105" s="103" t="s">
        <v>147</v>
      </c>
      <c r="C105" s="41">
        <v>5000.0</v>
      </c>
      <c r="D105" s="41"/>
      <c r="E105" s="41"/>
      <c r="F105" s="41">
        <v>0.0</v>
      </c>
      <c r="G105" s="41" t="str">
        <f t="shared" si="35"/>
        <v>#REF!</v>
      </c>
      <c r="H105" s="41">
        <v>0.0</v>
      </c>
      <c r="I105" s="41"/>
      <c r="J105" s="41"/>
      <c r="K105" s="41"/>
      <c r="L105" s="41"/>
      <c r="M105" s="41"/>
      <c r="N105" s="41"/>
      <c r="O105" s="41" t="str">
        <f t="shared" si="37"/>
        <v>#REF!</v>
      </c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1"/>
      <c r="AA105" s="1"/>
      <c r="AB105" s="1"/>
      <c r="AC105" s="7"/>
    </row>
    <row r="106" hidden="1">
      <c r="A106" s="101">
        <v>3992.0</v>
      </c>
      <c r="B106" s="103" t="s">
        <v>148</v>
      </c>
      <c r="C106" s="41">
        <v>15000.0</v>
      </c>
      <c r="D106" s="41"/>
      <c r="E106" s="41"/>
      <c r="F106" s="41">
        <v>13491.5</v>
      </c>
      <c r="G106" s="41" t="str">
        <f t="shared" si="35"/>
        <v>#REF!</v>
      </c>
      <c r="H106" s="41">
        <v>0.0</v>
      </c>
      <c r="I106" s="41"/>
      <c r="J106" s="41"/>
      <c r="K106" s="41"/>
      <c r="L106" s="41"/>
      <c r="M106" s="41"/>
      <c r="N106" s="41"/>
      <c r="O106" s="41" t="str">
        <f t="shared" si="37"/>
        <v>#REF!</v>
      </c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1"/>
      <c r="AA106" s="1"/>
      <c r="AB106" s="1"/>
      <c r="AC106" s="7"/>
    </row>
    <row r="107">
      <c r="A107" s="25">
        <v>3000.0</v>
      </c>
      <c r="B107" s="73" t="s">
        <v>94</v>
      </c>
      <c r="C107" s="36">
        <f>C100+C97+C90+C88+C80+C76+C68+C58</f>
        <v>6528758</v>
      </c>
      <c r="D107" s="36"/>
      <c r="E107" s="36"/>
      <c r="F107" s="36"/>
      <c r="G107" s="36" t="str">
        <f t="shared" ref="G107:G108" si="38">#REF!-#REF!</f>
        <v>#REF!</v>
      </c>
      <c r="H107" s="36"/>
      <c r="I107" s="36">
        <v>1.3754E7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>
        <v>6545158.0</v>
      </c>
      <c r="Y107" s="36">
        <f>X107-C107</f>
        <v>16400</v>
      </c>
      <c r="Z107" s="1"/>
      <c r="AA107" s="1"/>
      <c r="AB107" s="1"/>
      <c r="AC107" s="7"/>
    </row>
    <row r="108" ht="25.5" hidden="1" customHeight="1">
      <c r="A108" s="25">
        <v>4000.0</v>
      </c>
      <c r="B108" s="73" t="s">
        <v>152</v>
      </c>
      <c r="C108" s="41"/>
      <c r="D108" s="41"/>
      <c r="E108" s="41"/>
      <c r="F108" s="41"/>
      <c r="G108" s="41" t="str">
        <f t="shared" si="38"/>
        <v>#REF!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"/>
      <c r="AA108" s="1"/>
      <c r="AB108" s="1"/>
      <c r="AC108" s="7"/>
    </row>
    <row r="109" hidden="1">
      <c r="A109" s="101">
        <v>4419.0</v>
      </c>
      <c r="B109" s="103" t="s">
        <v>153</v>
      </c>
      <c r="C109" s="41">
        <v>67308.0</v>
      </c>
      <c r="D109" s="41"/>
      <c r="E109" s="41"/>
      <c r="F109" s="41">
        <v>51500.22</v>
      </c>
      <c r="G109" s="41" t="str">
        <f>#REF!-F108</f>
        <v>#REF!</v>
      </c>
      <c r="H109" s="41">
        <v>67300.0</v>
      </c>
      <c r="I109" s="41"/>
      <c r="J109" s="41"/>
      <c r="K109" s="41"/>
      <c r="L109" s="41"/>
      <c r="M109" s="41"/>
      <c r="N109" s="41"/>
      <c r="O109" s="41" t="str">
        <f>#REF!</f>
        <v>#REF!</v>
      </c>
      <c r="P109" s="41"/>
      <c r="Q109" s="41" t="s">
        <v>166</v>
      </c>
      <c r="R109" s="41"/>
      <c r="S109" s="41"/>
      <c r="T109" s="41"/>
      <c r="U109" s="41"/>
      <c r="V109" s="41"/>
      <c r="W109" s="41"/>
      <c r="X109" s="41"/>
      <c r="Y109" s="41"/>
      <c r="Z109" s="1"/>
      <c r="AA109" s="1"/>
      <c r="AB109" s="1"/>
      <c r="AC109" s="7"/>
    </row>
    <row r="110" ht="25.5" customHeight="1">
      <c r="A110" s="25">
        <v>4000.0</v>
      </c>
      <c r="B110" s="73" t="s">
        <v>152</v>
      </c>
      <c r="C110" s="36">
        <v>67308.0</v>
      </c>
      <c r="D110" s="36"/>
      <c r="E110" s="36"/>
      <c r="F110" s="36"/>
      <c r="G110" s="36" t="str">
        <f t="shared" ref="G110:G112" si="39">#REF!-F110</f>
        <v>#REF!</v>
      </c>
      <c r="H110" s="36"/>
      <c r="I110" s="36">
        <v>67308.0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>
        <v>67308.0</v>
      </c>
      <c r="Y110" s="36">
        <f t="shared" ref="Y110:Y111" si="40">X110-C110</f>
        <v>0</v>
      </c>
      <c r="Z110" s="1"/>
      <c r="AA110" s="1"/>
      <c r="AB110" s="1"/>
      <c r="AC110" s="7"/>
    </row>
    <row r="111" ht="25.5" customHeight="1">
      <c r="A111" s="25">
        <v>5000.0</v>
      </c>
      <c r="B111" s="73" t="s">
        <v>156</v>
      </c>
      <c r="C111" s="36">
        <f>SUM(C112:C116)</f>
        <v>635297</v>
      </c>
      <c r="D111" s="36"/>
      <c r="E111" s="36"/>
      <c r="F111" s="36"/>
      <c r="G111" s="36" t="str">
        <f t="shared" si="39"/>
        <v>#REF!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>
        <v>635297.0</v>
      </c>
      <c r="Y111" s="36">
        <f t="shared" si="40"/>
        <v>0</v>
      </c>
      <c r="Z111" s="1"/>
      <c r="AA111" s="1"/>
      <c r="AB111" s="1"/>
      <c r="AC111" s="7"/>
    </row>
    <row r="112" hidden="1">
      <c r="A112" s="59">
        <v>5151.0</v>
      </c>
      <c r="B112" s="131" t="s">
        <v>157</v>
      </c>
      <c r="C112" s="51">
        <v>127697.0</v>
      </c>
      <c r="D112" s="51"/>
      <c r="E112" s="51"/>
      <c r="F112" s="51">
        <v>380638.54</v>
      </c>
      <c r="G112" s="51" t="str">
        <f t="shared" si="39"/>
        <v>#REF!</v>
      </c>
      <c r="H112" s="51">
        <v>954724.68</v>
      </c>
      <c r="I112" s="51"/>
      <c r="J112" s="51"/>
      <c r="K112" s="51"/>
      <c r="L112" s="51"/>
      <c r="M112" s="51" t="str">
        <f>#REF!</f>
        <v>#REF!</v>
      </c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1"/>
      <c r="AA112" s="1"/>
      <c r="AB112" s="1"/>
      <c r="AC112" s="7"/>
    </row>
    <row r="113" hidden="1">
      <c r="A113" s="101">
        <v>5191.0</v>
      </c>
      <c r="B113" s="103" t="s">
        <v>159</v>
      </c>
      <c r="C113" s="51">
        <v>2600.0</v>
      </c>
      <c r="D113" s="51"/>
      <c r="E113" s="51"/>
      <c r="F113" s="51">
        <v>90000.0</v>
      </c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1"/>
      <c r="AA113" s="1"/>
      <c r="AB113" s="1"/>
      <c r="AC113" s="7"/>
    </row>
    <row r="114" ht="25.5" hidden="1" customHeight="1">
      <c r="A114" s="101">
        <v>5412.0</v>
      </c>
      <c r="B114" s="103" t="s">
        <v>168</v>
      </c>
      <c r="C114" s="51">
        <v>390000.0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1"/>
      <c r="AA114" s="1"/>
      <c r="AB114" s="1"/>
      <c r="AC114" s="7"/>
    </row>
    <row r="115" hidden="1">
      <c r="A115" s="101">
        <v>5651.0</v>
      </c>
      <c r="B115" s="103" t="s">
        <v>160</v>
      </c>
      <c r="C115" s="51">
        <v>100000.0</v>
      </c>
      <c r="D115" s="51"/>
      <c r="E115" s="51"/>
      <c r="F115" s="51">
        <v>83350.25</v>
      </c>
      <c r="G115" s="51" t="str">
        <f>#REF!-F115</f>
        <v>#REF!</v>
      </c>
      <c r="H115" s="51">
        <v>140211.08</v>
      </c>
      <c r="I115" s="51"/>
      <c r="J115" s="51"/>
      <c r="K115" s="51"/>
      <c r="L115" s="51"/>
      <c r="M115" s="51" t="str">
        <f t="shared" ref="M115:M116" si="41">#REF!</f>
        <v>#REF!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1"/>
      <c r="AA115" s="1"/>
      <c r="AB115" s="1"/>
      <c r="AC115" s="7"/>
    </row>
    <row r="116" ht="15.75" hidden="1" customHeight="1">
      <c r="A116" s="101">
        <v>5971.0</v>
      </c>
      <c r="B116" s="103" t="s">
        <v>161</v>
      </c>
      <c r="C116" s="51">
        <v>15000.0</v>
      </c>
      <c r="D116" s="51"/>
      <c r="E116" s="51"/>
      <c r="F116" s="51">
        <v>835934.77</v>
      </c>
      <c r="G116" s="51" t="str">
        <f>#REF!-F117</f>
        <v>#REF!</v>
      </c>
      <c r="H116" s="51">
        <v>216212.74</v>
      </c>
      <c r="I116" s="51"/>
      <c r="J116" s="51"/>
      <c r="K116" s="51"/>
      <c r="L116" s="51"/>
      <c r="M116" s="51" t="str">
        <f t="shared" si="41"/>
        <v>#REF!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1"/>
      <c r="AA116" s="1"/>
      <c r="AB116" s="1"/>
      <c r="AC116" s="7"/>
    </row>
    <row r="117" ht="15.75" hidden="1" customHeight="1">
      <c r="A117" s="101">
        <v>5694.0</v>
      </c>
      <c r="B117" s="132" t="s">
        <v>162</v>
      </c>
      <c r="C117" s="51"/>
      <c r="D117" s="51"/>
      <c r="E117" s="51"/>
      <c r="F117" s="51">
        <v>0.0</v>
      </c>
      <c r="G117" s="51" t="str">
        <f t="shared" ref="G117:G118" si="42">#REF!-F117</f>
        <v>#REF!</v>
      </c>
      <c r="H117" s="51">
        <v>216212.74</v>
      </c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1"/>
      <c r="AA117" s="1"/>
      <c r="AB117" s="1"/>
      <c r="AC117" s="7"/>
    </row>
    <row r="118" ht="15.75" hidden="1" customHeight="1">
      <c r="A118" s="25"/>
      <c r="B118" s="25" t="s">
        <v>163</v>
      </c>
      <c r="C118" s="51"/>
      <c r="D118" s="51"/>
      <c r="E118" s="51"/>
      <c r="F118" s="51"/>
      <c r="G118" s="51" t="str">
        <f t="shared" si="42"/>
        <v>#REF!</v>
      </c>
      <c r="H118" s="51">
        <v>2454693.72</v>
      </c>
      <c r="I118" s="51">
        <v>2666662.53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1"/>
      <c r="AA118" s="1"/>
      <c r="AB118" s="1"/>
      <c r="AC118" s="7"/>
    </row>
    <row r="119" ht="21.75" customHeight="1">
      <c r="A119" s="135" t="s">
        <v>165</v>
      </c>
      <c r="B119" s="136"/>
      <c r="C119" s="90">
        <f>C111+C110+C107+C56+C22</f>
        <v>37127615</v>
      </c>
      <c r="D119" s="90"/>
      <c r="E119" s="90"/>
      <c r="F119" s="90"/>
      <c r="G119" s="90"/>
      <c r="H119" s="90">
        <v>4.044017E7</v>
      </c>
      <c r="I119" s="90"/>
      <c r="J119" s="90"/>
      <c r="K119" s="90"/>
      <c r="L119" s="90" t="str">
        <f t="shared" ref="L119:O119" si="43">SUM(L24:L118)</f>
        <v>#REF!</v>
      </c>
      <c r="M119" s="90" t="str">
        <f t="shared" si="43"/>
        <v>#REF!</v>
      </c>
      <c r="N119" s="90" t="str">
        <f t="shared" si="43"/>
        <v>#REF!</v>
      </c>
      <c r="O119" s="90" t="str">
        <f t="shared" si="43"/>
        <v>#REF!</v>
      </c>
      <c r="P119" s="90"/>
      <c r="Q119" s="90"/>
      <c r="R119" s="90"/>
      <c r="S119" s="90"/>
      <c r="T119" s="90"/>
      <c r="U119" s="90"/>
      <c r="V119" s="90"/>
      <c r="W119" s="90"/>
      <c r="X119" s="90">
        <v>3.7183015E7</v>
      </c>
      <c r="Y119" s="90">
        <f>X119-C119</f>
        <v>55400.00407</v>
      </c>
      <c r="Z119" s="1"/>
      <c r="AA119" s="1"/>
      <c r="AB119" s="1"/>
      <c r="AC119" s="7"/>
    </row>
    <row r="120" ht="32.25" customHeight="1">
      <c r="A120" s="140"/>
      <c r="B120" s="141"/>
      <c r="C120" s="7"/>
      <c r="D120" s="13"/>
      <c r="E120" s="13"/>
      <c r="F120" s="13"/>
      <c r="G120" s="13"/>
      <c r="H120" s="13"/>
      <c r="I120" s="9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7"/>
      <c r="Y120" s="1"/>
      <c r="Z120" s="1"/>
      <c r="AA120" s="1"/>
      <c r="AB120" s="1"/>
      <c r="AC120" s="7"/>
    </row>
    <row r="121" ht="15.0" customHeight="1">
      <c r="A121" s="150" t="s">
        <v>171</v>
      </c>
      <c r="B121" s="151" t="s">
        <v>172</v>
      </c>
      <c r="C121" s="136"/>
      <c r="D121" s="13"/>
      <c r="E121" s="13"/>
      <c r="F121" s="13"/>
      <c r="G121" s="13"/>
      <c r="H121" s="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AC121" s="7"/>
    </row>
    <row r="122">
      <c r="A122" s="152" t="s">
        <v>173</v>
      </c>
      <c r="B122" s="152" t="s">
        <v>174</v>
      </c>
      <c r="C122" s="153">
        <v>244061.6</v>
      </c>
      <c r="D122" s="13"/>
      <c r="E122" s="13"/>
      <c r="F122" s="13"/>
      <c r="G122" s="13"/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AC122" s="7"/>
    </row>
    <row r="123" ht="15.0" customHeight="1">
      <c r="A123" s="154"/>
      <c r="B123" s="154"/>
      <c r="C123" s="154"/>
      <c r="D123" s="13"/>
      <c r="E123" s="13"/>
      <c r="F123" s="13"/>
      <c r="G123" s="13"/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AC123" s="7"/>
    </row>
    <row r="124">
      <c r="A124" s="150" t="s">
        <v>171</v>
      </c>
      <c r="B124" s="155" t="s">
        <v>175</v>
      </c>
      <c r="C124" s="136"/>
      <c r="D124" s="13"/>
      <c r="E124" s="13"/>
      <c r="F124" s="13"/>
      <c r="G124" s="13"/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AC124" s="7"/>
    </row>
    <row r="125">
      <c r="A125" s="152"/>
      <c r="B125" s="152" t="s">
        <v>176</v>
      </c>
      <c r="C125" s="153">
        <v>377477.22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AC125" s="7"/>
    </row>
    <row r="126">
      <c r="A126" s="51"/>
      <c r="B126" s="156" t="s">
        <v>177</v>
      </c>
      <c r="C126" s="157">
        <v>261649.36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7"/>
      <c r="Y126" s="1"/>
      <c r="Z126" s="1"/>
      <c r="AA126" s="1"/>
      <c r="AB126" s="1"/>
      <c r="AC126" s="7"/>
    </row>
    <row r="127">
      <c r="A127" s="51"/>
      <c r="B127" s="156" t="s">
        <v>178</v>
      </c>
      <c r="C127" s="158">
        <v>8307.88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7"/>
      <c r="Y127" s="1"/>
      <c r="Z127" s="1"/>
      <c r="AA127" s="1"/>
      <c r="AB127" s="1"/>
      <c r="AC127" s="7"/>
    </row>
    <row r="128">
      <c r="A128" s="1"/>
      <c r="B128" s="1"/>
      <c r="C128" s="159">
        <f>SUM(C125:C127)</f>
        <v>647434.46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7"/>
      <c r="Y128" s="1"/>
      <c r="Z128" s="1"/>
      <c r="AA128" s="1"/>
      <c r="AB128" s="1"/>
      <c r="AC128" s="7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7"/>
      <c r="Y129" s="1"/>
      <c r="Z129" s="1"/>
      <c r="AA129" s="1"/>
      <c r="AB129" s="1"/>
      <c r="AC129" s="7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7"/>
      <c r="Y130" s="1"/>
      <c r="Z130" s="1"/>
      <c r="AA130" s="1"/>
      <c r="AB130" s="1"/>
      <c r="AC130" s="7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7"/>
      <c r="Y131" s="1"/>
      <c r="Z131" s="1"/>
      <c r="AA131" s="1"/>
      <c r="AB131" s="1"/>
      <c r="AC131" s="7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7"/>
      <c r="Y132" s="1"/>
      <c r="Z132" s="1"/>
      <c r="AA132" s="1"/>
      <c r="AB132" s="1"/>
      <c r="AC132" s="7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7"/>
      <c r="Y133" s="1"/>
      <c r="Z133" s="1"/>
      <c r="AA133" s="1"/>
      <c r="AB133" s="1"/>
      <c r="AC133" s="7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7"/>
      <c r="Y134" s="1"/>
      <c r="Z134" s="1"/>
      <c r="AA134" s="1"/>
      <c r="AB134" s="1"/>
      <c r="AC134" s="7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7"/>
      <c r="Y135" s="1"/>
      <c r="Z135" s="1"/>
      <c r="AA135" s="1"/>
      <c r="AB135" s="1"/>
      <c r="AC135" s="7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7"/>
      <c r="Y136" s="1"/>
      <c r="Z136" s="1"/>
      <c r="AA136" s="1"/>
      <c r="AB136" s="1"/>
      <c r="AC136" s="7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7"/>
      <c r="Y137" s="1"/>
      <c r="Z137" s="1"/>
      <c r="AA137" s="1"/>
      <c r="AB137" s="1"/>
      <c r="AC137" s="7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7"/>
      <c r="Y138" s="1"/>
      <c r="Z138" s="1"/>
      <c r="AA138" s="1"/>
      <c r="AB138" s="1"/>
      <c r="AC138" s="7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7"/>
      <c r="Y139" s="1"/>
      <c r="Z139" s="1"/>
      <c r="AA139" s="1"/>
      <c r="AB139" s="1"/>
      <c r="AC139" s="7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7"/>
      <c r="Y140" s="1"/>
      <c r="Z140" s="1"/>
      <c r="AA140" s="1"/>
      <c r="AB140" s="1"/>
      <c r="AC140" s="7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7"/>
      <c r="Y141" s="1"/>
      <c r="Z141" s="1"/>
      <c r="AA141" s="1"/>
      <c r="AB141" s="1"/>
      <c r="AC141" s="7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7"/>
      <c r="Y142" s="1"/>
      <c r="Z142" s="1"/>
      <c r="AA142" s="1"/>
      <c r="AB142" s="1"/>
      <c r="AC142" s="7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7"/>
      <c r="Y143" s="1"/>
      <c r="Z143" s="1"/>
      <c r="AA143" s="1"/>
      <c r="AB143" s="1"/>
      <c r="AC143" s="7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7"/>
      <c r="Y144" s="1"/>
      <c r="Z144" s="1"/>
      <c r="AA144" s="1"/>
      <c r="AB144" s="1"/>
      <c r="AC144" s="7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7"/>
      <c r="Y145" s="1"/>
      <c r="Z145" s="1"/>
      <c r="AA145" s="1"/>
      <c r="AB145" s="1"/>
      <c r="AC145" s="7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7"/>
      <c r="Y146" s="1"/>
      <c r="Z146" s="1"/>
      <c r="AA146" s="1"/>
      <c r="AB146" s="1"/>
      <c r="AC146" s="7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7"/>
      <c r="Y147" s="1"/>
      <c r="Z147" s="1"/>
      <c r="AA147" s="1"/>
      <c r="AB147" s="1"/>
      <c r="AC147" s="7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7"/>
      <c r="Y148" s="1"/>
      <c r="Z148" s="1"/>
      <c r="AA148" s="1"/>
      <c r="AB148" s="1"/>
      <c r="AC148" s="7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7"/>
      <c r="Y149" s="1"/>
      <c r="Z149" s="1"/>
      <c r="AA149" s="1"/>
      <c r="AB149" s="1"/>
      <c r="AC149" s="7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7"/>
      <c r="Y150" s="1"/>
      <c r="Z150" s="1"/>
      <c r="AA150" s="1"/>
      <c r="AB150" s="1"/>
      <c r="AC150" s="7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7"/>
      <c r="Y151" s="1"/>
      <c r="Z151" s="1"/>
      <c r="AA151" s="1"/>
      <c r="AB151" s="1"/>
      <c r="AC151" s="7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7"/>
      <c r="Y152" s="1"/>
      <c r="Z152" s="1"/>
      <c r="AA152" s="1"/>
      <c r="AB152" s="1"/>
      <c r="AC152" s="7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7"/>
      <c r="Y153" s="1"/>
      <c r="Z153" s="1"/>
      <c r="AA153" s="1"/>
      <c r="AB153" s="1"/>
      <c r="AC153" s="7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7"/>
      <c r="Y154" s="1"/>
      <c r="Z154" s="1"/>
      <c r="AA154" s="1"/>
      <c r="AB154" s="1"/>
      <c r="AC154" s="7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7"/>
      <c r="Y155" s="1"/>
      <c r="Z155" s="1"/>
      <c r="AA155" s="1"/>
      <c r="AB155" s="1"/>
      <c r="AC155" s="7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7"/>
      <c r="Y156" s="1"/>
      <c r="Z156" s="1"/>
      <c r="AA156" s="1"/>
      <c r="AB156" s="1"/>
      <c r="AC156" s="7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7"/>
      <c r="Y157" s="1"/>
      <c r="Z157" s="1"/>
      <c r="AA157" s="1"/>
      <c r="AB157" s="1"/>
      <c r="AC157" s="7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7"/>
      <c r="Y158" s="1"/>
      <c r="Z158" s="1"/>
      <c r="AA158" s="1"/>
      <c r="AB158" s="1"/>
      <c r="AC158" s="7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7"/>
      <c r="Y159" s="1"/>
      <c r="Z159" s="1"/>
      <c r="AA159" s="1"/>
      <c r="AB159" s="1"/>
      <c r="AC159" s="7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7"/>
      <c r="Y160" s="1"/>
      <c r="Z160" s="1"/>
      <c r="AA160" s="1"/>
      <c r="AB160" s="1"/>
      <c r="AC160" s="7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7"/>
      <c r="Y161" s="1"/>
      <c r="Z161" s="1"/>
      <c r="AA161" s="1"/>
      <c r="AB161" s="1"/>
      <c r="AC161" s="7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7"/>
      <c r="Y162" s="1"/>
      <c r="Z162" s="1"/>
      <c r="AA162" s="1"/>
      <c r="AB162" s="1"/>
      <c r="AC162" s="7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7"/>
      <c r="Y163" s="1"/>
      <c r="Z163" s="1"/>
      <c r="AA163" s="1"/>
      <c r="AB163" s="1"/>
      <c r="AC163" s="7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7"/>
      <c r="Y164" s="1"/>
      <c r="Z164" s="1"/>
      <c r="AA164" s="1"/>
      <c r="AB164" s="1"/>
      <c r="AC164" s="7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7"/>
      <c r="Y165" s="1"/>
      <c r="Z165" s="1"/>
      <c r="AA165" s="1"/>
      <c r="AB165" s="1"/>
      <c r="AC165" s="7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7"/>
      <c r="Y166" s="1"/>
      <c r="Z166" s="1"/>
      <c r="AA166" s="1"/>
      <c r="AB166" s="1"/>
      <c r="AC166" s="7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7"/>
      <c r="Y167" s="1"/>
      <c r="Z167" s="1"/>
      <c r="AA167" s="1"/>
      <c r="AB167" s="1"/>
      <c r="AC167" s="7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7"/>
      <c r="Y168" s="1"/>
      <c r="Z168" s="1"/>
      <c r="AA168" s="1"/>
      <c r="AB168" s="1"/>
      <c r="AC168" s="7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7"/>
      <c r="Y169" s="1"/>
      <c r="Z169" s="1"/>
      <c r="AA169" s="1"/>
      <c r="AB169" s="1"/>
      <c r="AC169" s="7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7"/>
      <c r="Y170" s="1"/>
      <c r="Z170" s="1"/>
      <c r="AA170" s="1"/>
      <c r="AB170" s="1"/>
      <c r="AC170" s="7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7"/>
      <c r="Y171" s="1"/>
      <c r="Z171" s="1"/>
      <c r="AA171" s="1"/>
      <c r="AB171" s="1"/>
      <c r="AC171" s="7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7"/>
      <c r="Y172" s="1"/>
      <c r="Z172" s="1"/>
      <c r="AA172" s="1"/>
      <c r="AB172" s="1"/>
      <c r="AC172" s="7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7"/>
      <c r="Y173" s="1"/>
      <c r="Z173" s="1"/>
      <c r="AA173" s="1"/>
      <c r="AB173" s="1"/>
      <c r="AC173" s="7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7"/>
      <c r="Y174" s="1"/>
      <c r="Z174" s="1"/>
      <c r="AA174" s="1"/>
      <c r="AB174" s="1"/>
      <c r="AC174" s="7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7"/>
      <c r="Y175" s="1"/>
      <c r="Z175" s="1"/>
      <c r="AA175" s="1"/>
      <c r="AB175" s="1"/>
      <c r="AC175" s="7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7"/>
      <c r="Y176" s="1"/>
      <c r="Z176" s="1"/>
      <c r="AA176" s="1"/>
      <c r="AB176" s="1"/>
      <c r="AC176" s="7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7"/>
      <c r="Y177" s="1"/>
      <c r="Z177" s="1"/>
      <c r="AA177" s="1"/>
      <c r="AB177" s="1"/>
      <c r="AC177" s="7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7"/>
      <c r="Y178" s="1"/>
      <c r="Z178" s="1"/>
      <c r="AA178" s="1"/>
      <c r="AB178" s="1"/>
      <c r="AC178" s="7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7"/>
      <c r="Y179" s="1"/>
      <c r="Z179" s="1"/>
      <c r="AA179" s="1"/>
      <c r="AB179" s="1"/>
      <c r="AC179" s="7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7"/>
      <c r="Y180" s="1"/>
      <c r="Z180" s="1"/>
      <c r="AA180" s="1"/>
      <c r="AB180" s="1"/>
      <c r="AC180" s="7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7"/>
      <c r="Y181" s="1"/>
      <c r="Z181" s="1"/>
      <c r="AA181" s="1"/>
      <c r="AB181" s="1"/>
      <c r="AC181" s="7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7"/>
      <c r="Y182" s="1"/>
      <c r="Z182" s="1"/>
      <c r="AA182" s="1"/>
      <c r="AB182" s="1"/>
      <c r="AC182" s="7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7"/>
      <c r="Y183" s="1"/>
      <c r="Z183" s="1"/>
      <c r="AA183" s="1"/>
      <c r="AB183" s="1"/>
      <c r="AC183" s="7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7"/>
      <c r="Y184" s="1"/>
      <c r="Z184" s="1"/>
      <c r="AA184" s="1"/>
      <c r="AB184" s="1"/>
      <c r="AC184" s="7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7"/>
      <c r="Y185" s="1"/>
      <c r="Z185" s="1"/>
      <c r="AA185" s="1"/>
      <c r="AB185" s="1"/>
      <c r="AC185" s="7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7"/>
      <c r="Y186" s="1"/>
      <c r="Z186" s="1"/>
      <c r="AA186" s="1"/>
      <c r="AB186" s="1"/>
      <c r="AC186" s="7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7"/>
      <c r="Y187" s="1"/>
      <c r="Z187" s="1"/>
      <c r="AA187" s="1"/>
      <c r="AB187" s="1"/>
      <c r="AC187" s="7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7"/>
      <c r="Y188" s="1"/>
      <c r="Z188" s="1"/>
      <c r="AA188" s="1"/>
      <c r="AB188" s="1"/>
      <c r="AC188" s="7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7"/>
      <c r="Y189" s="1"/>
      <c r="Z189" s="1"/>
      <c r="AA189" s="1"/>
      <c r="AB189" s="1"/>
      <c r="AC189" s="7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7"/>
      <c r="Y190" s="1"/>
      <c r="Z190" s="1"/>
      <c r="AA190" s="1"/>
      <c r="AB190" s="1"/>
      <c r="AC190" s="7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7"/>
      <c r="Y191" s="1"/>
      <c r="Z191" s="1"/>
      <c r="AA191" s="1"/>
      <c r="AB191" s="1"/>
      <c r="AC191" s="7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7"/>
      <c r="Y192" s="1"/>
      <c r="Z192" s="1"/>
      <c r="AA192" s="1"/>
      <c r="AB192" s="1"/>
      <c r="AC192" s="7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7"/>
      <c r="Y193" s="1"/>
      <c r="Z193" s="1"/>
      <c r="AA193" s="1"/>
      <c r="AB193" s="1"/>
      <c r="AC193" s="7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7"/>
      <c r="Y194" s="1"/>
      <c r="Z194" s="1"/>
      <c r="AA194" s="1"/>
      <c r="AB194" s="1"/>
      <c r="AC194" s="7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7"/>
      <c r="Y195" s="1"/>
      <c r="Z195" s="1"/>
      <c r="AA195" s="1"/>
      <c r="AB195" s="1"/>
      <c r="AC195" s="7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7"/>
      <c r="Y196" s="1"/>
      <c r="Z196" s="1"/>
      <c r="AA196" s="1"/>
      <c r="AB196" s="1"/>
      <c r="AC196" s="7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7"/>
      <c r="Y197" s="1"/>
      <c r="Z197" s="1"/>
      <c r="AA197" s="1"/>
      <c r="AB197" s="1"/>
      <c r="AC197" s="7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7"/>
      <c r="Y198" s="1"/>
      <c r="Z198" s="1"/>
      <c r="AA198" s="1"/>
      <c r="AB198" s="1"/>
      <c r="AC198" s="7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7"/>
      <c r="Y199" s="1"/>
      <c r="Z199" s="1"/>
      <c r="AA199" s="1"/>
      <c r="AB199" s="1"/>
      <c r="AC199" s="7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7"/>
      <c r="Y200" s="1"/>
      <c r="Z200" s="1"/>
      <c r="AA200" s="1"/>
      <c r="AB200" s="1"/>
      <c r="AC200" s="7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7"/>
      <c r="Y201" s="1"/>
      <c r="Z201" s="1"/>
      <c r="AA201" s="1"/>
      <c r="AB201" s="1"/>
      <c r="AC201" s="7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7"/>
      <c r="Y202" s="1"/>
      <c r="Z202" s="1"/>
      <c r="AA202" s="1"/>
      <c r="AB202" s="1"/>
      <c r="AC202" s="7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7"/>
      <c r="Y203" s="1"/>
      <c r="Z203" s="1"/>
      <c r="AA203" s="1"/>
      <c r="AB203" s="1"/>
      <c r="AC203" s="7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7"/>
      <c r="Y204" s="1"/>
      <c r="Z204" s="1"/>
      <c r="AA204" s="1"/>
      <c r="AB204" s="1"/>
      <c r="AC204" s="7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7"/>
      <c r="Y205" s="1"/>
      <c r="Z205" s="1"/>
      <c r="AA205" s="1"/>
      <c r="AB205" s="1"/>
      <c r="AC205" s="7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7"/>
      <c r="Y206" s="1"/>
      <c r="Z206" s="1"/>
      <c r="AA206" s="1"/>
      <c r="AB206" s="1"/>
      <c r="AC206" s="7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7"/>
      <c r="Y207" s="1"/>
      <c r="Z207" s="1"/>
      <c r="AA207" s="1"/>
      <c r="AB207" s="1"/>
      <c r="AC207" s="7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7"/>
      <c r="Y208" s="1"/>
      <c r="Z208" s="1"/>
      <c r="AA208" s="1"/>
      <c r="AB208" s="1"/>
      <c r="AC208" s="7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7"/>
      <c r="Y209" s="1"/>
      <c r="Z209" s="1"/>
      <c r="AA209" s="1"/>
      <c r="AB209" s="1"/>
      <c r="AC209" s="7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7"/>
      <c r="Y210" s="1"/>
      <c r="Z210" s="1"/>
      <c r="AA210" s="1"/>
      <c r="AB210" s="1"/>
      <c r="AC210" s="7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7"/>
      <c r="Y211" s="1"/>
      <c r="Z211" s="1"/>
      <c r="AA211" s="1"/>
      <c r="AB211" s="1"/>
      <c r="AC211" s="7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7"/>
      <c r="Y212" s="1"/>
      <c r="Z212" s="1"/>
      <c r="AA212" s="1"/>
      <c r="AB212" s="1"/>
      <c r="AC212" s="7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7"/>
      <c r="Y213" s="1"/>
      <c r="Z213" s="1"/>
      <c r="AA213" s="1"/>
      <c r="AB213" s="1"/>
      <c r="AC213" s="7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7"/>
      <c r="Y214" s="1"/>
      <c r="Z214" s="1"/>
      <c r="AA214" s="1"/>
      <c r="AB214" s="1"/>
      <c r="AC214" s="7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7"/>
      <c r="Y215" s="1"/>
      <c r="Z215" s="1"/>
      <c r="AA215" s="1"/>
      <c r="AB215" s="1"/>
      <c r="AC215" s="7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7"/>
      <c r="Y216" s="1"/>
      <c r="Z216" s="1"/>
      <c r="AA216" s="1"/>
      <c r="AB216" s="1"/>
      <c r="AC216" s="7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7"/>
      <c r="Y217" s="1"/>
      <c r="Z217" s="1"/>
      <c r="AA217" s="1"/>
      <c r="AB217" s="1"/>
      <c r="AC217" s="7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7"/>
      <c r="Y218" s="1"/>
      <c r="Z218" s="1"/>
      <c r="AA218" s="1"/>
      <c r="AB218" s="1"/>
      <c r="AC218" s="7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7"/>
      <c r="Y219" s="1"/>
      <c r="Z219" s="1"/>
      <c r="AA219" s="1"/>
      <c r="AB219" s="1"/>
      <c r="AC219" s="7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7"/>
      <c r="Y220" s="1"/>
      <c r="Z220" s="1"/>
      <c r="AA220" s="1"/>
      <c r="AB220" s="1"/>
      <c r="AC220" s="7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7"/>
      <c r="Y221" s="1"/>
      <c r="Z221" s="1"/>
      <c r="AA221" s="1"/>
      <c r="AB221" s="1"/>
      <c r="AC221" s="7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7"/>
      <c r="Y222" s="1"/>
      <c r="Z222" s="1"/>
      <c r="AA222" s="1"/>
      <c r="AB222" s="1"/>
      <c r="AC222" s="7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7"/>
      <c r="Y223" s="1"/>
      <c r="Z223" s="1"/>
      <c r="AA223" s="1"/>
      <c r="AB223" s="1"/>
      <c r="AC223" s="7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7"/>
      <c r="Y224" s="1"/>
      <c r="Z224" s="1"/>
      <c r="AA224" s="1"/>
      <c r="AB224" s="1"/>
      <c r="AC224" s="7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7"/>
      <c r="Y225" s="1"/>
      <c r="Z225" s="1"/>
      <c r="AA225" s="1"/>
      <c r="AB225" s="1"/>
      <c r="AC225" s="7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7"/>
      <c r="Y226" s="1"/>
      <c r="Z226" s="1"/>
      <c r="AA226" s="1"/>
      <c r="AB226" s="1"/>
      <c r="AC226" s="7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7"/>
      <c r="Y227" s="1"/>
      <c r="Z227" s="1"/>
      <c r="AA227" s="1"/>
      <c r="AB227" s="1"/>
      <c r="AC227" s="7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7"/>
      <c r="Y228" s="1"/>
      <c r="Z228" s="1"/>
      <c r="AA228" s="1"/>
      <c r="AB228" s="1"/>
      <c r="AC228" s="7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7"/>
      <c r="Y229" s="1"/>
      <c r="Z229" s="1"/>
      <c r="AA229" s="1"/>
      <c r="AB229" s="1"/>
      <c r="AC229" s="7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7"/>
      <c r="Y230" s="1"/>
      <c r="Z230" s="1"/>
      <c r="AA230" s="1"/>
      <c r="AB230" s="1"/>
      <c r="AC230" s="7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7"/>
      <c r="Y231" s="1"/>
      <c r="Z231" s="1"/>
      <c r="AA231" s="1"/>
      <c r="AB231" s="1"/>
      <c r="AC231" s="7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7"/>
      <c r="Y232" s="1"/>
      <c r="Z232" s="1"/>
      <c r="AA232" s="1"/>
      <c r="AB232" s="1"/>
      <c r="AC232" s="7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7"/>
      <c r="Y233" s="1"/>
      <c r="Z233" s="1"/>
      <c r="AA233" s="1"/>
      <c r="AB233" s="1"/>
      <c r="AC233" s="7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7"/>
      <c r="Y234" s="1"/>
      <c r="Z234" s="1"/>
      <c r="AA234" s="1"/>
      <c r="AB234" s="1"/>
      <c r="AC234" s="7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7"/>
      <c r="Y235" s="1"/>
      <c r="Z235" s="1"/>
      <c r="AA235" s="1"/>
      <c r="AB235" s="1"/>
      <c r="AC235" s="7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7"/>
      <c r="Y236" s="1"/>
      <c r="Z236" s="1"/>
      <c r="AA236" s="1"/>
      <c r="AB236" s="1"/>
      <c r="AC236" s="7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7"/>
      <c r="Y237" s="1"/>
      <c r="Z237" s="1"/>
      <c r="AA237" s="1"/>
      <c r="AB237" s="1"/>
      <c r="AC237" s="7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7"/>
      <c r="Y238" s="1"/>
      <c r="Z238" s="1"/>
      <c r="AA238" s="1"/>
      <c r="AB238" s="1"/>
      <c r="AC238" s="7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7"/>
      <c r="Y239" s="1"/>
      <c r="Z239" s="1"/>
      <c r="AA239" s="1"/>
      <c r="AB239" s="1"/>
      <c r="AC239" s="7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7"/>
      <c r="Y240" s="1"/>
      <c r="Z240" s="1"/>
      <c r="AA240" s="1"/>
      <c r="AB240" s="1"/>
      <c r="AC240" s="7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7"/>
      <c r="Y241" s="1"/>
      <c r="Z241" s="1"/>
      <c r="AA241" s="1"/>
      <c r="AB241" s="1"/>
      <c r="AC241" s="7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7"/>
      <c r="Y242" s="1"/>
      <c r="Z242" s="1"/>
      <c r="AA242" s="1"/>
      <c r="AB242" s="1"/>
      <c r="AC242" s="7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7"/>
      <c r="Y243" s="1"/>
      <c r="Z243" s="1"/>
      <c r="AA243" s="1"/>
      <c r="AB243" s="1"/>
      <c r="AC243" s="7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7"/>
      <c r="Y244" s="1"/>
      <c r="Z244" s="1"/>
      <c r="AA244" s="1"/>
      <c r="AB244" s="1"/>
      <c r="AC244" s="7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7"/>
      <c r="Y245" s="1"/>
      <c r="Z245" s="1"/>
      <c r="AA245" s="1"/>
      <c r="AB245" s="1"/>
      <c r="AC245" s="7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7"/>
      <c r="Y246" s="1"/>
      <c r="Z246" s="1"/>
      <c r="AA246" s="1"/>
      <c r="AB246" s="1"/>
      <c r="AC246" s="7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7"/>
      <c r="Y247" s="1"/>
      <c r="Z247" s="1"/>
      <c r="AA247" s="1"/>
      <c r="AB247" s="1"/>
      <c r="AC247" s="7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7"/>
      <c r="Y248" s="1"/>
      <c r="Z248" s="1"/>
      <c r="AA248" s="1"/>
      <c r="AB248" s="1"/>
      <c r="AC248" s="7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7"/>
      <c r="Y249" s="1"/>
      <c r="Z249" s="1"/>
      <c r="AA249" s="1"/>
      <c r="AB249" s="1"/>
      <c r="AC249" s="7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7"/>
      <c r="Y250" s="1"/>
      <c r="Z250" s="1"/>
      <c r="AA250" s="1"/>
      <c r="AB250" s="1"/>
      <c r="AC250" s="7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7"/>
      <c r="Y251" s="1"/>
      <c r="Z251" s="1"/>
      <c r="AA251" s="1"/>
      <c r="AB251" s="1"/>
      <c r="AC251" s="7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7"/>
      <c r="Y252" s="1"/>
      <c r="Z252" s="1"/>
      <c r="AA252" s="1"/>
      <c r="AB252" s="1"/>
      <c r="AC252" s="7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7"/>
      <c r="Y253" s="1"/>
      <c r="Z253" s="1"/>
      <c r="AA253" s="1"/>
      <c r="AB253" s="1"/>
      <c r="AC253" s="7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7"/>
      <c r="Y254" s="1"/>
      <c r="Z254" s="1"/>
      <c r="AA254" s="1"/>
      <c r="AB254" s="1"/>
      <c r="AC254" s="7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7"/>
      <c r="Y255" s="1"/>
      <c r="Z255" s="1"/>
      <c r="AA255" s="1"/>
      <c r="AB255" s="1"/>
      <c r="AC255" s="7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7"/>
      <c r="Y256" s="1"/>
      <c r="Z256" s="1"/>
      <c r="AA256" s="1"/>
      <c r="AB256" s="1"/>
      <c r="AC256" s="7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7"/>
      <c r="Y257" s="1"/>
      <c r="Z257" s="1"/>
      <c r="AA257" s="1"/>
      <c r="AB257" s="1"/>
      <c r="AC257" s="7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7"/>
      <c r="Y258" s="1"/>
      <c r="Z258" s="1"/>
      <c r="AA258" s="1"/>
      <c r="AB258" s="1"/>
      <c r="AC258" s="7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7"/>
      <c r="Y259" s="1"/>
      <c r="Z259" s="1"/>
      <c r="AA259" s="1"/>
      <c r="AB259" s="1"/>
      <c r="AC259" s="7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7"/>
      <c r="Y260" s="1"/>
      <c r="Z260" s="1"/>
      <c r="AA260" s="1"/>
      <c r="AB260" s="1"/>
      <c r="AC260" s="7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7"/>
      <c r="Y261" s="1"/>
      <c r="Z261" s="1"/>
      <c r="AA261" s="1"/>
      <c r="AB261" s="1"/>
      <c r="AC261" s="7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7"/>
      <c r="Y262" s="1"/>
      <c r="Z262" s="1"/>
      <c r="AA262" s="1"/>
      <c r="AB262" s="1"/>
      <c r="AC262" s="7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7"/>
      <c r="Y263" s="1"/>
      <c r="Z263" s="1"/>
      <c r="AA263" s="1"/>
      <c r="AB263" s="1"/>
      <c r="AC263" s="7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7"/>
      <c r="Y264" s="1"/>
      <c r="Z264" s="1"/>
      <c r="AA264" s="1"/>
      <c r="AB264" s="1"/>
      <c r="AC264" s="7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7"/>
      <c r="Y265" s="1"/>
      <c r="Z265" s="1"/>
      <c r="AA265" s="1"/>
      <c r="AB265" s="1"/>
      <c r="AC265" s="7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7"/>
      <c r="Y266" s="1"/>
      <c r="Z266" s="1"/>
      <c r="AA266" s="1"/>
      <c r="AB266" s="1"/>
      <c r="AC266" s="7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7"/>
      <c r="Y267" s="1"/>
      <c r="Z267" s="1"/>
      <c r="AA267" s="1"/>
      <c r="AB267" s="1"/>
      <c r="AC267" s="7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7"/>
      <c r="Y268" s="1"/>
      <c r="Z268" s="1"/>
      <c r="AA268" s="1"/>
      <c r="AB268" s="1"/>
      <c r="AC268" s="7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7"/>
      <c r="Y269" s="1"/>
      <c r="Z269" s="1"/>
      <c r="AA269" s="1"/>
      <c r="AB269" s="1"/>
      <c r="AC269" s="7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7"/>
      <c r="Y270" s="1"/>
      <c r="Z270" s="1"/>
      <c r="AA270" s="1"/>
      <c r="AB270" s="1"/>
      <c r="AC270" s="7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7"/>
      <c r="Y271" s="1"/>
      <c r="Z271" s="1"/>
      <c r="AA271" s="1"/>
      <c r="AB271" s="1"/>
      <c r="AC271" s="7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7"/>
      <c r="Y272" s="1"/>
      <c r="Z272" s="1"/>
      <c r="AA272" s="1"/>
      <c r="AB272" s="1"/>
      <c r="AC272" s="7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7"/>
      <c r="Y273" s="1"/>
      <c r="Z273" s="1"/>
      <c r="AA273" s="1"/>
      <c r="AB273" s="1"/>
      <c r="AC273" s="7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7"/>
      <c r="Y274" s="1"/>
      <c r="Z274" s="1"/>
      <c r="AA274" s="1"/>
      <c r="AB274" s="1"/>
      <c r="AC274" s="7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7"/>
      <c r="Y275" s="1"/>
      <c r="Z275" s="1"/>
      <c r="AA275" s="1"/>
      <c r="AB275" s="1"/>
      <c r="AC275" s="7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7"/>
      <c r="Y276" s="1"/>
      <c r="Z276" s="1"/>
      <c r="AA276" s="1"/>
      <c r="AB276" s="1"/>
      <c r="AC276" s="7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7"/>
      <c r="Y277" s="1"/>
      <c r="Z277" s="1"/>
      <c r="AA277" s="1"/>
      <c r="AB277" s="1"/>
      <c r="AC277" s="7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7"/>
      <c r="Y278" s="1"/>
      <c r="Z278" s="1"/>
      <c r="AA278" s="1"/>
      <c r="AB278" s="1"/>
      <c r="AC278" s="7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7"/>
      <c r="Y279" s="1"/>
      <c r="Z279" s="1"/>
      <c r="AA279" s="1"/>
      <c r="AB279" s="1"/>
      <c r="AC279" s="7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7"/>
      <c r="Y280" s="1"/>
      <c r="Z280" s="1"/>
      <c r="AA280" s="1"/>
      <c r="AB280" s="1"/>
      <c r="AC280" s="7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7"/>
      <c r="Y281" s="1"/>
      <c r="Z281" s="1"/>
      <c r="AA281" s="1"/>
      <c r="AB281" s="1"/>
      <c r="AC281" s="7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7"/>
      <c r="Y282" s="1"/>
      <c r="Z282" s="1"/>
      <c r="AA282" s="1"/>
      <c r="AB282" s="1"/>
      <c r="AC282" s="7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7"/>
      <c r="Y283" s="1"/>
      <c r="Z283" s="1"/>
      <c r="AA283" s="1"/>
      <c r="AB283" s="1"/>
      <c r="AC283" s="7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7"/>
      <c r="Y284" s="1"/>
      <c r="Z284" s="1"/>
      <c r="AA284" s="1"/>
      <c r="AB284" s="1"/>
      <c r="AC284" s="7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7"/>
      <c r="Y285" s="1"/>
      <c r="Z285" s="1"/>
      <c r="AA285" s="1"/>
      <c r="AB285" s="1"/>
      <c r="AC285" s="7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7"/>
      <c r="Y286" s="1"/>
      <c r="Z286" s="1"/>
      <c r="AA286" s="1"/>
      <c r="AB286" s="1"/>
      <c r="AC286" s="7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7"/>
      <c r="Y287" s="1"/>
      <c r="Z287" s="1"/>
      <c r="AA287" s="1"/>
      <c r="AB287" s="1"/>
      <c r="AC287" s="7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7"/>
      <c r="Y288" s="1"/>
      <c r="Z288" s="1"/>
      <c r="AA288" s="1"/>
      <c r="AB288" s="1"/>
      <c r="AC288" s="7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7"/>
      <c r="Y289" s="1"/>
      <c r="Z289" s="1"/>
      <c r="AA289" s="1"/>
      <c r="AB289" s="1"/>
      <c r="AC289" s="7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7"/>
      <c r="Y290" s="1"/>
      <c r="Z290" s="1"/>
      <c r="AA290" s="1"/>
      <c r="AB290" s="1"/>
      <c r="AC290" s="7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7"/>
      <c r="Y291" s="1"/>
      <c r="Z291" s="1"/>
      <c r="AA291" s="1"/>
      <c r="AB291" s="1"/>
      <c r="AC291" s="7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7"/>
      <c r="Y292" s="1"/>
      <c r="Z292" s="1"/>
      <c r="AA292" s="1"/>
      <c r="AB292" s="1"/>
      <c r="AC292" s="7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7"/>
      <c r="Y293" s="1"/>
      <c r="Z293" s="1"/>
      <c r="AA293" s="1"/>
      <c r="AB293" s="1"/>
      <c r="AC293" s="7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7"/>
      <c r="Y294" s="1"/>
      <c r="Z294" s="1"/>
      <c r="AA294" s="1"/>
      <c r="AB294" s="1"/>
      <c r="AC294" s="7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7"/>
      <c r="Y295" s="1"/>
      <c r="Z295" s="1"/>
      <c r="AA295" s="1"/>
      <c r="AB295" s="1"/>
      <c r="AC295" s="7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7"/>
      <c r="Y296" s="1"/>
      <c r="Z296" s="1"/>
      <c r="AA296" s="1"/>
      <c r="AB296" s="1"/>
      <c r="AC296" s="7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7"/>
      <c r="Y297" s="1"/>
      <c r="Z297" s="1"/>
      <c r="AA297" s="1"/>
      <c r="AB297" s="1"/>
      <c r="AC297" s="7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7"/>
      <c r="Y298" s="1"/>
      <c r="Z298" s="1"/>
      <c r="AA298" s="1"/>
      <c r="AB298" s="1"/>
      <c r="AC298" s="7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7"/>
      <c r="Y299" s="1"/>
      <c r="Z299" s="1"/>
      <c r="AA299" s="1"/>
      <c r="AB299" s="1"/>
      <c r="AC299" s="7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7"/>
      <c r="Y300" s="1"/>
      <c r="Z300" s="1"/>
      <c r="AA300" s="1"/>
      <c r="AB300" s="1"/>
      <c r="AC300" s="7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7"/>
      <c r="Y301" s="1"/>
      <c r="Z301" s="1"/>
      <c r="AA301" s="1"/>
      <c r="AB301" s="1"/>
      <c r="AC301" s="7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7"/>
      <c r="Y302" s="1"/>
      <c r="Z302" s="1"/>
      <c r="AA302" s="1"/>
      <c r="AB302" s="1"/>
      <c r="AC302" s="7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7"/>
      <c r="Y303" s="1"/>
      <c r="Z303" s="1"/>
      <c r="AA303" s="1"/>
      <c r="AB303" s="1"/>
      <c r="AC303" s="7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7"/>
      <c r="Y304" s="1"/>
      <c r="Z304" s="1"/>
      <c r="AA304" s="1"/>
      <c r="AB304" s="1"/>
      <c r="AC304" s="7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7"/>
      <c r="Y305" s="1"/>
      <c r="Z305" s="1"/>
      <c r="AA305" s="1"/>
      <c r="AB305" s="1"/>
      <c r="AC305" s="7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7"/>
      <c r="Y306" s="1"/>
      <c r="Z306" s="1"/>
      <c r="AA306" s="1"/>
      <c r="AB306" s="1"/>
      <c r="AC306" s="7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7"/>
      <c r="Y307" s="1"/>
      <c r="Z307" s="1"/>
      <c r="AA307" s="1"/>
      <c r="AB307" s="1"/>
      <c r="AC307" s="7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7"/>
      <c r="Y308" s="1"/>
      <c r="Z308" s="1"/>
      <c r="AA308" s="1"/>
      <c r="AB308" s="1"/>
      <c r="AC308" s="7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7"/>
      <c r="Y309" s="1"/>
      <c r="Z309" s="1"/>
      <c r="AA309" s="1"/>
      <c r="AB309" s="1"/>
      <c r="AC309" s="7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7"/>
      <c r="Y310" s="1"/>
      <c r="Z310" s="1"/>
      <c r="AA310" s="1"/>
      <c r="AB310" s="1"/>
      <c r="AC310" s="7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7"/>
      <c r="Y311" s="1"/>
      <c r="Z311" s="1"/>
      <c r="AA311" s="1"/>
      <c r="AB311" s="1"/>
      <c r="AC311" s="7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7"/>
      <c r="Y312" s="1"/>
      <c r="Z312" s="1"/>
      <c r="AA312" s="1"/>
      <c r="AB312" s="1"/>
      <c r="AC312" s="7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7"/>
      <c r="Y313" s="1"/>
      <c r="Z313" s="1"/>
      <c r="AA313" s="1"/>
      <c r="AB313" s="1"/>
      <c r="AC313" s="7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7"/>
      <c r="Y314" s="1"/>
      <c r="Z314" s="1"/>
      <c r="AA314" s="1"/>
      <c r="AB314" s="1"/>
      <c r="AC314" s="7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7"/>
      <c r="Y315" s="1"/>
      <c r="Z315" s="1"/>
      <c r="AA315" s="1"/>
      <c r="AB315" s="1"/>
      <c r="AC315" s="7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7"/>
      <c r="Y316" s="1"/>
      <c r="Z316" s="1"/>
      <c r="AA316" s="1"/>
      <c r="AB316" s="1"/>
      <c r="AC316" s="7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7"/>
      <c r="Y317" s="1"/>
      <c r="Z317" s="1"/>
      <c r="AA317" s="1"/>
      <c r="AB317" s="1"/>
      <c r="AC317" s="7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7"/>
      <c r="Y318" s="1"/>
      <c r="Z318" s="1"/>
      <c r="AA318" s="1"/>
      <c r="AB318" s="1"/>
      <c r="AC318" s="7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7"/>
      <c r="Y319" s="1"/>
      <c r="Z319" s="1"/>
      <c r="AA319" s="1"/>
      <c r="AB319" s="1"/>
      <c r="AC319" s="7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7"/>
      <c r="Y320" s="1"/>
      <c r="Z320" s="1"/>
      <c r="AA320" s="1"/>
      <c r="AB320" s="1"/>
      <c r="AC320" s="7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7"/>
      <c r="Y321" s="1"/>
      <c r="Z321" s="1"/>
      <c r="AA321" s="1"/>
      <c r="AB321" s="1"/>
      <c r="AC321" s="7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7"/>
      <c r="Y322" s="1"/>
      <c r="Z322" s="1"/>
      <c r="AA322" s="1"/>
      <c r="AB322" s="1"/>
      <c r="AC322" s="7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7"/>
      <c r="Y323" s="1"/>
      <c r="Z323" s="1"/>
      <c r="AA323" s="1"/>
      <c r="AB323" s="1"/>
      <c r="AC323" s="7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7"/>
      <c r="Y324" s="1"/>
      <c r="Z324" s="1"/>
      <c r="AA324" s="1"/>
      <c r="AB324" s="1"/>
      <c r="AC324" s="7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7"/>
      <c r="Y325" s="1"/>
      <c r="Z325" s="1"/>
      <c r="AA325" s="1"/>
      <c r="AB325" s="1"/>
      <c r="AC325" s="7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7"/>
      <c r="Y326" s="1"/>
      <c r="Z326" s="1"/>
      <c r="AA326" s="1"/>
      <c r="AB326" s="1"/>
      <c r="AC326" s="7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7"/>
      <c r="Y327" s="1"/>
      <c r="Z327" s="1"/>
      <c r="AA327" s="1"/>
      <c r="AB327" s="1"/>
      <c r="AC327" s="7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7"/>
      <c r="Y328" s="1"/>
      <c r="Z328" s="1"/>
      <c r="AA328" s="1"/>
      <c r="AB328" s="1"/>
      <c r="AC328" s="7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7"/>
      <c r="Y329" s="1"/>
      <c r="Z329" s="1"/>
      <c r="AA329" s="1"/>
      <c r="AB329" s="1"/>
      <c r="AC329" s="7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7"/>
      <c r="Y330" s="1"/>
      <c r="Z330" s="1"/>
      <c r="AA330" s="1"/>
      <c r="AB330" s="1"/>
      <c r="AC330" s="7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7"/>
      <c r="Y331" s="1"/>
      <c r="Z331" s="1"/>
      <c r="AA331" s="1"/>
      <c r="AB331" s="1"/>
      <c r="AC331" s="7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7"/>
      <c r="Y332" s="1"/>
      <c r="Z332" s="1"/>
      <c r="AA332" s="1"/>
      <c r="AB332" s="1"/>
      <c r="AC332" s="7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7"/>
      <c r="Y333" s="1"/>
      <c r="Z333" s="1"/>
      <c r="AA333" s="1"/>
      <c r="AB333" s="1"/>
      <c r="AC333" s="7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7"/>
      <c r="Y334" s="1"/>
      <c r="Z334" s="1"/>
      <c r="AA334" s="1"/>
      <c r="AB334" s="1"/>
      <c r="AC334" s="7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7"/>
      <c r="Y335" s="1"/>
      <c r="Z335" s="1"/>
      <c r="AA335" s="1"/>
      <c r="AB335" s="1"/>
      <c r="AC335" s="7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7"/>
      <c r="Y336" s="1"/>
      <c r="Z336" s="1"/>
      <c r="AA336" s="1"/>
      <c r="AB336" s="1"/>
      <c r="AC336" s="7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7"/>
      <c r="Y337" s="1"/>
      <c r="Z337" s="1"/>
      <c r="AA337" s="1"/>
      <c r="AB337" s="1"/>
      <c r="AC337" s="7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7"/>
      <c r="Y338" s="1"/>
      <c r="Z338" s="1"/>
      <c r="AA338" s="1"/>
      <c r="AB338" s="1"/>
      <c r="AC338" s="7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7"/>
      <c r="Y339" s="1"/>
      <c r="Z339" s="1"/>
      <c r="AA339" s="1"/>
      <c r="AB339" s="1"/>
      <c r="AC339" s="7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7"/>
      <c r="Y340" s="1"/>
      <c r="Z340" s="1"/>
      <c r="AA340" s="1"/>
      <c r="AB340" s="1"/>
      <c r="AC340" s="7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7"/>
      <c r="Y341" s="1"/>
      <c r="Z341" s="1"/>
      <c r="AA341" s="1"/>
      <c r="AB341" s="1"/>
      <c r="AC341" s="7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7"/>
      <c r="Y342" s="1"/>
      <c r="Z342" s="1"/>
      <c r="AA342" s="1"/>
      <c r="AB342" s="1"/>
      <c r="AC342" s="7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7"/>
      <c r="Y343" s="1"/>
      <c r="Z343" s="1"/>
      <c r="AA343" s="1"/>
      <c r="AB343" s="1"/>
      <c r="AC343" s="7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7"/>
      <c r="Y344" s="1"/>
      <c r="Z344" s="1"/>
      <c r="AA344" s="1"/>
      <c r="AB344" s="1"/>
      <c r="AC344" s="7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7"/>
      <c r="Y345" s="1"/>
      <c r="Z345" s="1"/>
      <c r="AA345" s="1"/>
      <c r="AB345" s="1"/>
      <c r="AC345" s="7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7"/>
      <c r="Y346" s="1"/>
      <c r="Z346" s="1"/>
      <c r="AA346" s="1"/>
      <c r="AB346" s="1"/>
      <c r="AC346" s="7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7"/>
      <c r="Y347" s="1"/>
      <c r="Z347" s="1"/>
      <c r="AA347" s="1"/>
      <c r="AB347" s="1"/>
      <c r="AC347" s="7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7"/>
      <c r="Y348" s="1"/>
      <c r="Z348" s="1"/>
      <c r="AA348" s="1"/>
      <c r="AB348" s="1"/>
      <c r="AC348" s="7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7"/>
      <c r="Y349" s="1"/>
      <c r="Z349" s="1"/>
      <c r="AA349" s="1"/>
      <c r="AB349" s="1"/>
      <c r="AC349" s="7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7"/>
      <c r="Y350" s="1"/>
      <c r="Z350" s="1"/>
      <c r="AA350" s="1"/>
      <c r="AB350" s="1"/>
      <c r="AC350" s="7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7"/>
      <c r="Y351" s="1"/>
      <c r="Z351" s="1"/>
      <c r="AA351" s="1"/>
      <c r="AB351" s="1"/>
      <c r="AC351" s="7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7"/>
      <c r="Y352" s="1"/>
      <c r="Z352" s="1"/>
      <c r="AA352" s="1"/>
      <c r="AB352" s="1"/>
      <c r="AC352" s="7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7"/>
      <c r="Y353" s="1"/>
      <c r="Z353" s="1"/>
      <c r="AA353" s="1"/>
      <c r="AB353" s="1"/>
      <c r="AC353" s="7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7"/>
      <c r="Y354" s="1"/>
      <c r="Z354" s="1"/>
      <c r="AA354" s="1"/>
      <c r="AB354" s="1"/>
      <c r="AC354" s="7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7"/>
      <c r="Y355" s="1"/>
      <c r="Z355" s="1"/>
      <c r="AA355" s="1"/>
      <c r="AB355" s="1"/>
      <c r="AC355" s="7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7"/>
      <c r="Y356" s="1"/>
      <c r="Z356" s="1"/>
      <c r="AA356" s="1"/>
      <c r="AB356" s="1"/>
      <c r="AC356" s="7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7"/>
      <c r="Y357" s="1"/>
      <c r="Z357" s="1"/>
      <c r="AA357" s="1"/>
      <c r="AB357" s="1"/>
      <c r="AC357" s="7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7"/>
      <c r="Y358" s="1"/>
      <c r="Z358" s="1"/>
      <c r="AA358" s="1"/>
      <c r="AB358" s="1"/>
      <c r="AC358" s="7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7"/>
      <c r="Y359" s="1"/>
      <c r="Z359" s="1"/>
      <c r="AA359" s="1"/>
      <c r="AB359" s="1"/>
      <c r="AC359" s="7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7"/>
      <c r="Y360" s="1"/>
      <c r="Z360" s="1"/>
      <c r="AA360" s="1"/>
      <c r="AB360" s="1"/>
      <c r="AC360" s="7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7"/>
      <c r="Y361" s="1"/>
      <c r="Z361" s="1"/>
      <c r="AA361" s="1"/>
      <c r="AB361" s="1"/>
      <c r="AC361" s="7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7"/>
      <c r="Y362" s="1"/>
      <c r="Z362" s="1"/>
      <c r="AA362" s="1"/>
      <c r="AB362" s="1"/>
      <c r="AC362" s="7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7"/>
      <c r="Y363" s="1"/>
      <c r="Z363" s="1"/>
      <c r="AA363" s="1"/>
      <c r="AB363" s="1"/>
      <c r="AC363" s="7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7"/>
      <c r="Y364" s="1"/>
      <c r="Z364" s="1"/>
      <c r="AA364" s="1"/>
      <c r="AB364" s="1"/>
      <c r="AC364" s="7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7"/>
      <c r="Y365" s="1"/>
      <c r="Z365" s="1"/>
      <c r="AA365" s="1"/>
      <c r="AB365" s="1"/>
      <c r="AC365" s="7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7"/>
      <c r="Y366" s="1"/>
      <c r="Z366" s="1"/>
      <c r="AA366" s="1"/>
      <c r="AB366" s="1"/>
      <c r="AC366" s="7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7"/>
      <c r="Y367" s="1"/>
      <c r="Z367" s="1"/>
      <c r="AA367" s="1"/>
      <c r="AB367" s="1"/>
      <c r="AC367" s="7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7"/>
      <c r="Y368" s="1"/>
      <c r="Z368" s="1"/>
      <c r="AA368" s="1"/>
      <c r="AB368" s="1"/>
      <c r="AC368" s="7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7"/>
      <c r="Y369" s="1"/>
      <c r="Z369" s="1"/>
      <c r="AA369" s="1"/>
      <c r="AB369" s="1"/>
      <c r="AC369" s="7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7"/>
      <c r="Y370" s="1"/>
      <c r="Z370" s="1"/>
      <c r="AA370" s="1"/>
      <c r="AB370" s="1"/>
      <c r="AC370" s="7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7"/>
      <c r="Y371" s="1"/>
      <c r="Z371" s="1"/>
      <c r="AA371" s="1"/>
      <c r="AB371" s="1"/>
      <c r="AC371" s="7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7"/>
      <c r="Y372" s="1"/>
      <c r="Z372" s="1"/>
      <c r="AA372" s="1"/>
      <c r="AB372" s="1"/>
      <c r="AC372" s="7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7"/>
      <c r="Y373" s="1"/>
      <c r="Z373" s="1"/>
      <c r="AA373" s="1"/>
      <c r="AB373" s="1"/>
      <c r="AC373" s="7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7"/>
      <c r="Y374" s="1"/>
      <c r="Z374" s="1"/>
      <c r="AA374" s="1"/>
      <c r="AB374" s="1"/>
      <c r="AC374" s="7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7"/>
      <c r="Y375" s="1"/>
      <c r="Z375" s="1"/>
      <c r="AA375" s="1"/>
      <c r="AB375" s="1"/>
      <c r="AC375" s="7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7"/>
      <c r="Y376" s="1"/>
      <c r="Z376" s="1"/>
      <c r="AA376" s="1"/>
      <c r="AB376" s="1"/>
      <c r="AC376" s="7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7"/>
      <c r="Y377" s="1"/>
      <c r="Z377" s="1"/>
      <c r="AA377" s="1"/>
      <c r="AB377" s="1"/>
      <c r="AC377" s="7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7"/>
      <c r="Y378" s="1"/>
      <c r="Z378" s="1"/>
      <c r="AA378" s="1"/>
      <c r="AB378" s="1"/>
      <c r="AC378" s="7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7"/>
      <c r="Y379" s="1"/>
      <c r="Z379" s="1"/>
      <c r="AA379" s="1"/>
      <c r="AB379" s="1"/>
      <c r="AC379" s="7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7"/>
      <c r="Y380" s="1"/>
      <c r="Z380" s="1"/>
      <c r="AA380" s="1"/>
      <c r="AB380" s="1"/>
      <c r="AC380" s="7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7"/>
      <c r="Y381" s="1"/>
      <c r="Z381" s="1"/>
      <c r="AA381" s="1"/>
      <c r="AB381" s="1"/>
      <c r="AC381" s="7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7"/>
      <c r="Y382" s="1"/>
      <c r="Z382" s="1"/>
      <c r="AA382" s="1"/>
      <c r="AB382" s="1"/>
      <c r="AC382" s="7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7"/>
      <c r="Y383" s="1"/>
      <c r="Z383" s="1"/>
      <c r="AA383" s="1"/>
      <c r="AB383" s="1"/>
      <c r="AC383" s="7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7"/>
      <c r="Y384" s="1"/>
      <c r="Z384" s="1"/>
      <c r="AA384" s="1"/>
      <c r="AB384" s="1"/>
      <c r="AC384" s="7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7"/>
      <c r="Y385" s="1"/>
      <c r="Z385" s="1"/>
      <c r="AA385" s="1"/>
      <c r="AB385" s="1"/>
      <c r="AC385" s="7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7"/>
      <c r="Y386" s="1"/>
      <c r="Z386" s="1"/>
      <c r="AA386" s="1"/>
      <c r="AB386" s="1"/>
      <c r="AC386" s="7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7"/>
      <c r="Y387" s="1"/>
      <c r="Z387" s="1"/>
      <c r="AA387" s="1"/>
      <c r="AB387" s="1"/>
      <c r="AC387" s="7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7"/>
      <c r="Y388" s="1"/>
      <c r="Z388" s="1"/>
      <c r="AA388" s="1"/>
      <c r="AB388" s="1"/>
      <c r="AC388" s="7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7"/>
      <c r="Y389" s="1"/>
      <c r="Z389" s="1"/>
      <c r="AA389" s="1"/>
      <c r="AB389" s="1"/>
      <c r="AC389" s="7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7"/>
      <c r="Y390" s="1"/>
      <c r="Z390" s="1"/>
      <c r="AA390" s="1"/>
      <c r="AB390" s="1"/>
      <c r="AC390" s="7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7"/>
      <c r="Y391" s="1"/>
      <c r="Z391" s="1"/>
      <c r="AA391" s="1"/>
      <c r="AB391" s="1"/>
      <c r="AC391" s="7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7"/>
      <c r="Y392" s="1"/>
      <c r="Z392" s="1"/>
      <c r="AA392" s="1"/>
      <c r="AB392" s="1"/>
      <c r="AC392" s="7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7"/>
      <c r="Y393" s="1"/>
      <c r="Z393" s="1"/>
      <c r="AA393" s="1"/>
      <c r="AB393" s="1"/>
      <c r="AC393" s="7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7"/>
      <c r="Y394" s="1"/>
      <c r="Z394" s="1"/>
      <c r="AA394" s="1"/>
      <c r="AB394" s="1"/>
      <c r="AC394" s="7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7"/>
      <c r="Y395" s="1"/>
      <c r="Z395" s="1"/>
      <c r="AA395" s="1"/>
      <c r="AB395" s="1"/>
      <c r="AC395" s="7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7"/>
      <c r="Y396" s="1"/>
      <c r="Z396" s="1"/>
      <c r="AA396" s="1"/>
      <c r="AB396" s="1"/>
      <c r="AC396" s="7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7"/>
      <c r="Y397" s="1"/>
      <c r="Z397" s="1"/>
      <c r="AA397" s="1"/>
      <c r="AB397" s="1"/>
      <c r="AC397" s="7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7"/>
      <c r="Y398" s="1"/>
      <c r="Z398" s="1"/>
      <c r="AA398" s="1"/>
      <c r="AB398" s="1"/>
      <c r="AC398" s="7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7"/>
      <c r="Y399" s="1"/>
      <c r="Z399" s="1"/>
      <c r="AA399" s="1"/>
      <c r="AB399" s="1"/>
      <c r="AC399" s="7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7"/>
      <c r="Y400" s="1"/>
      <c r="Z400" s="1"/>
      <c r="AA400" s="1"/>
      <c r="AB400" s="1"/>
      <c r="AC400" s="7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7"/>
      <c r="Y401" s="1"/>
      <c r="Z401" s="1"/>
      <c r="AA401" s="1"/>
      <c r="AB401" s="1"/>
      <c r="AC401" s="7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7"/>
      <c r="Y402" s="1"/>
      <c r="Z402" s="1"/>
      <c r="AA402" s="1"/>
      <c r="AB402" s="1"/>
      <c r="AC402" s="7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7"/>
      <c r="Y403" s="1"/>
      <c r="Z403" s="1"/>
      <c r="AA403" s="1"/>
      <c r="AB403" s="1"/>
      <c r="AC403" s="7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7"/>
      <c r="Y404" s="1"/>
      <c r="Z404" s="1"/>
      <c r="AA404" s="1"/>
      <c r="AB404" s="1"/>
      <c r="AC404" s="7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7"/>
      <c r="Y405" s="1"/>
      <c r="Z405" s="1"/>
      <c r="AA405" s="1"/>
      <c r="AB405" s="1"/>
      <c r="AC405" s="7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7"/>
      <c r="Y406" s="1"/>
      <c r="Z406" s="1"/>
      <c r="AA406" s="1"/>
      <c r="AB406" s="1"/>
      <c r="AC406" s="7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7"/>
      <c r="Y407" s="1"/>
      <c r="Z407" s="1"/>
      <c r="AA407" s="1"/>
      <c r="AB407" s="1"/>
      <c r="AC407" s="7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7"/>
      <c r="Y408" s="1"/>
      <c r="Z408" s="1"/>
      <c r="AA408" s="1"/>
      <c r="AB408" s="1"/>
      <c r="AC408" s="7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7"/>
      <c r="Y409" s="1"/>
      <c r="Z409" s="1"/>
      <c r="AA409" s="1"/>
      <c r="AB409" s="1"/>
      <c r="AC409" s="7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7"/>
      <c r="Y410" s="1"/>
      <c r="Z410" s="1"/>
      <c r="AA410" s="1"/>
      <c r="AB410" s="1"/>
      <c r="AC410" s="7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7"/>
      <c r="Y411" s="1"/>
      <c r="Z411" s="1"/>
      <c r="AA411" s="1"/>
      <c r="AB411" s="1"/>
      <c r="AC411" s="7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7"/>
      <c r="Y412" s="1"/>
      <c r="Z412" s="1"/>
      <c r="AA412" s="1"/>
      <c r="AB412" s="1"/>
      <c r="AC412" s="7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7"/>
      <c r="Y413" s="1"/>
      <c r="Z413" s="1"/>
      <c r="AA413" s="1"/>
      <c r="AB413" s="1"/>
      <c r="AC413" s="7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7"/>
      <c r="Y414" s="1"/>
      <c r="Z414" s="1"/>
      <c r="AA414" s="1"/>
      <c r="AB414" s="1"/>
      <c r="AC414" s="7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7"/>
      <c r="Y415" s="1"/>
      <c r="Z415" s="1"/>
      <c r="AA415" s="1"/>
      <c r="AB415" s="1"/>
      <c r="AC415" s="7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7"/>
      <c r="Y416" s="1"/>
      <c r="Z416" s="1"/>
      <c r="AA416" s="1"/>
      <c r="AB416" s="1"/>
      <c r="AC416" s="7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7"/>
      <c r="Y417" s="1"/>
      <c r="Z417" s="1"/>
      <c r="AA417" s="1"/>
      <c r="AB417" s="1"/>
      <c r="AC417" s="7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7"/>
      <c r="Y418" s="1"/>
      <c r="Z418" s="1"/>
      <c r="AA418" s="1"/>
      <c r="AB418" s="1"/>
      <c r="AC418" s="7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7"/>
      <c r="Y419" s="1"/>
      <c r="Z419" s="1"/>
      <c r="AA419" s="1"/>
      <c r="AB419" s="1"/>
      <c r="AC419" s="7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7"/>
      <c r="Y420" s="1"/>
      <c r="Z420" s="1"/>
      <c r="AA420" s="1"/>
      <c r="AB420" s="1"/>
      <c r="AC420" s="7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7"/>
      <c r="Y421" s="1"/>
      <c r="Z421" s="1"/>
      <c r="AA421" s="1"/>
      <c r="AB421" s="1"/>
      <c r="AC421" s="7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7"/>
      <c r="Y422" s="1"/>
      <c r="Z422" s="1"/>
      <c r="AA422" s="1"/>
      <c r="AB422" s="1"/>
      <c r="AC422" s="7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7"/>
      <c r="Y423" s="1"/>
      <c r="Z423" s="1"/>
      <c r="AA423" s="1"/>
      <c r="AB423" s="1"/>
      <c r="AC423" s="7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7"/>
      <c r="Y424" s="1"/>
      <c r="Z424" s="1"/>
      <c r="AA424" s="1"/>
      <c r="AB424" s="1"/>
      <c r="AC424" s="7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7"/>
      <c r="Y425" s="1"/>
      <c r="Z425" s="1"/>
      <c r="AA425" s="1"/>
      <c r="AB425" s="1"/>
      <c r="AC425" s="7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7"/>
      <c r="Y426" s="1"/>
      <c r="Z426" s="1"/>
      <c r="AA426" s="1"/>
      <c r="AB426" s="1"/>
      <c r="AC426" s="7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7"/>
      <c r="Y427" s="1"/>
      <c r="Z427" s="1"/>
      <c r="AA427" s="1"/>
      <c r="AB427" s="1"/>
      <c r="AC427" s="7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7"/>
      <c r="Y428" s="1"/>
      <c r="Z428" s="1"/>
      <c r="AA428" s="1"/>
      <c r="AB428" s="1"/>
      <c r="AC428" s="7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7"/>
      <c r="Y429" s="1"/>
      <c r="Z429" s="1"/>
      <c r="AA429" s="1"/>
      <c r="AB429" s="1"/>
      <c r="AC429" s="7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7"/>
      <c r="Y430" s="1"/>
      <c r="Z430" s="1"/>
      <c r="AA430" s="1"/>
      <c r="AB430" s="1"/>
      <c r="AC430" s="7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7"/>
      <c r="Y431" s="1"/>
      <c r="Z431" s="1"/>
      <c r="AA431" s="1"/>
      <c r="AB431" s="1"/>
      <c r="AC431" s="7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7"/>
      <c r="Y432" s="1"/>
      <c r="Z432" s="1"/>
      <c r="AA432" s="1"/>
      <c r="AB432" s="1"/>
      <c r="AC432" s="7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7"/>
      <c r="Y433" s="1"/>
      <c r="Z433" s="1"/>
      <c r="AA433" s="1"/>
      <c r="AB433" s="1"/>
      <c r="AC433" s="7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7"/>
      <c r="Y434" s="1"/>
      <c r="Z434" s="1"/>
      <c r="AA434" s="1"/>
      <c r="AB434" s="1"/>
      <c r="AC434" s="7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7"/>
      <c r="Y435" s="1"/>
      <c r="Z435" s="1"/>
      <c r="AA435" s="1"/>
      <c r="AB435" s="1"/>
      <c r="AC435" s="7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7"/>
      <c r="Y436" s="1"/>
      <c r="Z436" s="1"/>
      <c r="AA436" s="1"/>
      <c r="AB436" s="1"/>
      <c r="AC436" s="7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7"/>
      <c r="Y437" s="1"/>
      <c r="Z437" s="1"/>
      <c r="AA437" s="1"/>
      <c r="AB437" s="1"/>
      <c r="AC437" s="7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7"/>
      <c r="Y438" s="1"/>
      <c r="Z438" s="1"/>
      <c r="AA438" s="1"/>
      <c r="AB438" s="1"/>
      <c r="AC438" s="7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7"/>
      <c r="Y439" s="1"/>
      <c r="Z439" s="1"/>
      <c r="AA439" s="1"/>
      <c r="AB439" s="1"/>
      <c r="AC439" s="7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7"/>
      <c r="Y440" s="1"/>
      <c r="Z440" s="1"/>
      <c r="AA440" s="1"/>
      <c r="AB440" s="1"/>
      <c r="AC440" s="7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7"/>
      <c r="Y441" s="1"/>
      <c r="Z441" s="1"/>
      <c r="AA441" s="1"/>
      <c r="AB441" s="1"/>
      <c r="AC441" s="7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7"/>
      <c r="Y442" s="1"/>
      <c r="Z442" s="1"/>
      <c r="AA442" s="1"/>
      <c r="AB442" s="1"/>
      <c r="AC442" s="7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7"/>
      <c r="Y443" s="1"/>
      <c r="Z443" s="1"/>
      <c r="AA443" s="1"/>
      <c r="AB443" s="1"/>
      <c r="AC443" s="7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7"/>
      <c r="Y444" s="1"/>
      <c r="Z444" s="1"/>
      <c r="AA444" s="1"/>
      <c r="AB444" s="1"/>
      <c r="AC444" s="7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7"/>
      <c r="Y445" s="1"/>
      <c r="Z445" s="1"/>
      <c r="AA445" s="1"/>
      <c r="AB445" s="1"/>
      <c r="AC445" s="7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7"/>
      <c r="Y446" s="1"/>
      <c r="Z446" s="1"/>
      <c r="AA446" s="1"/>
      <c r="AB446" s="1"/>
      <c r="AC446" s="7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7"/>
      <c r="Y447" s="1"/>
      <c r="Z447" s="1"/>
      <c r="AA447" s="1"/>
      <c r="AB447" s="1"/>
      <c r="AC447" s="7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7"/>
      <c r="Y448" s="1"/>
      <c r="Z448" s="1"/>
      <c r="AA448" s="1"/>
      <c r="AB448" s="1"/>
      <c r="AC448" s="7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7"/>
      <c r="Y449" s="1"/>
      <c r="Z449" s="1"/>
      <c r="AA449" s="1"/>
      <c r="AB449" s="1"/>
      <c r="AC449" s="7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7"/>
      <c r="Y450" s="1"/>
      <c r="Z450" s="1"/>
      <c r="AA450" s="1"/>
      <c r="AB450" s="1"/>
      <c r="AC450" s="7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7"/>
      <c r="Y451" s="1"/>
      <c r="Z451" s="1"/>
      <c r="AA451" s="1"/>
      <c r="AB451" s="1"/>
      <c r="AC451" s="7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7"/>
      <c r="Y452" s="1"/>
      <c r="Z452" s="1"/>
      <c r="AA452" s="1"/>
      <c r="AB452" s="1"/>
      <c r="AC452" s="7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7"/>
      <c r="Y453" s="1"/>
      <c r="Z453" s="1"/>
      <c r="AA453" s="1"/>
      <c r="AB453" s="1"/>
      <c r="AC453" s="7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7"/>
      <c r="Y454" s="1"/>
      <c r="Z454" s="1"/>
      <c r="AA454" s="1"/>
      <c r="AB454" s="1"/>
      <c r="AC454" s="7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7"/>
      <c r="Y455" s="1"/>
      <c r="Z455" s="1"/>
      <c r="AA455" s="1"/>
      <c r="AB455" s="1"/>
      <c r="AC455" s="7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7"/>
      <c r="Y456" s="1"/>
      <c r="Z456" s="1"/>
      <c r="AA456" s="1"/>
      <c r="AB456" s="1"/>
      <c r="AC456" s="7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7"/>
      <c r="Y457" s="1"/>
      <c r="Z457" s="1"/>
      <c r="AA457" s="1"/>
      <c r="AB457" s="1"/>
      <c r="AC457" s="7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7"/>
      <c r="Y458" s="1"/>
      <c r="Z458" s="1"/>
      <c r="AA458" s="1"/>
      <c r="AB458" s="1"/>
      <c r="AC458" s="7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7"/>
      <c r="Y459" s="1"/>
      <c r="Z459" s="1"/>
      <c r="AA459" s="1"/>
      <c r="AB459" s="1"/>
      <c r="AC459" s="7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7"/>
      <c r="Y460" s="1"/>
      <c r="Z460" s="1"/>
      <c r="AA460" s="1"/>
      <c r="AB460" s="1"/>
      <c r="AC460" s="7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7"/>
      <c r="Y461" s="1"/>
      <c r="Z461" s="1"/>
      <c r="AA461" s="1"/>
      <c r="AB461" s="1"/>
      <c r="AC461" s="7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7"/>
      <c r="Y462" s="1"/>
      <c r="Z462" s="1"/>
      <c r="AA462" s="1"/>
      <c r="AB462" s="1"/>
      <c r="AC462" s="7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7"/>
      <c r="Y463" s="1"/>
      <c r="Z463" s="1"/>
      <c r="AA463" s="1"/>
      <c r="AB463" s="1"/>
      <c r="AC463" s="7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7"/>
      <c r="Y464" s="1"/>
      <c r="Z464" s="1"/>
      <c r="AA464" s="1"/>
      <c r="AB464" s="1"/>
      <c r="AC464" s="7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7"/>
      <c r="Y465" s="1"/>
      <c r="Z465" s="1"/>
      <c r="AA465" s="1"/>
      <c r="AB465" s="1"/>
      <c r="AC465" s="7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7"/>
      <c r="Y466" s="1"/>
      <c r="Z466" s="1"/>
      <c r="AA466" s="1"/>
      <c r="AB466" s="1"/>
      <c r="AC466" s="7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7"/>
      <c r="Y467" s="1"/>
      <c r="Z467" s="1"/>
      <c r="AA467" s="1"/>
      <c r="AB467" s="1"/>
      <c r="AC467" s="7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7"/>
      <c r="Y468" s="1"/>
      <c r="Z468" s="1"/>
      <c r="AA468" s="1"/>
      <c r="AB468" s="1"/>
      <c r="AC468" s="7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7"/>
      <c r="Y469" s="1"/>
      <c r="Z469" s="1"/>
      <c r="AA469" s="1"/>
      <c r="AB469" s="1"/>
      <c r="AC469" s="7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7"/>
      <c r="Y470" s="1"/>
      <c r="Z470" s="1"/>
      <c r="AA470" s="1"/>
      <c r="AB470" s="1"/>
      <c r="AC470" s="7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7"/>
      <c r="Y471" s="1"/>
      <c r="Z471" s="1"/>
      <c r="AA471" s="1"/>
      <c r="AB471" s="1"/>
      <c r="AC471" s="7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7"/>
      <c r="Y472" s="1"/>
      <c r="Z472" s="1"/>
      <c r="AA472" s="1"/>
      <c r="AB472" s="1"/>
      <c r="AC472" s="7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7"/>
      <c r="Y473" s="1"/>
      <c r="Z473" s="1"/>
      <c r="AA473" s="1"/>
      <c r="AB473" s="1"/>
      <c r="AC473" s="7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7"/>
      <c r="Y474" s="1"/>
      <c r="Z474" s="1"/>
      <c r="AA474" s="1"/>
      <c r="AB474" s="1"/>
      <c r="AC474" s="7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7"/>
      <c r="Y475" s="1"/>
      <c r="Z475" s="1"/>
      <c r="AA475" s="1"/>
      <c r="AB475" s="1"/>
      <c r="AC475" s="7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7"/>
      <c r="Y476" s="1"/>
      <c r="Z476" s="1"/>
      <c r="AA476" s="1"/>
      <c r="AB476" s="1"/>
      <c r="AC476" s="7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7"/>
      <c r="Y477" s="1"/>
      <c r="Z477" s="1"/>
      <c r="AA477" s="1"/>
      <c r="AB477" s="1"/>
      <c r="AC477" s="7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7"/>
      <c r="Y478" s="1"/>
      <c r="Z478" s="1"/>
      <c r="AA478" s="1"/>
      <c r="AB478" s="1"/>
      <c r="AC478" s="7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7"/>
      <c r="Y479" s="1"/>
      <c r="Z479" s="1"/>
      <c r="AA479" s="1"/>
      <c r="AB479" s="1"/>
      <c r="AC479" s="7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7"/>
      <c r="Y480" s="1"/>
      <c r="Z480" s="1"/>
      <c r="AA480" s="1"/>
      <c r="AB480" s="1"/>
      <c r="AC480" s="7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7"/>
      <c r="Y481" s="1"/>
      <c r="Z481" s="1"/>
      <c r="AA481" s="1"/>
      <c r="AB481" s="1"/>
      <c r="AC481" s="7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7"/>
      <c r="Y482" s="1"/>
      <c r="Z482" s="1"/>
      <c r="AA482" s="1"/>
      <c r="AB482" s="1"/>
      <c r="AC482" s="7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7"/>
      <c r="Y483" s="1"/>
      <c r="Z483" s="1"/>
      <c r="AA483" s="1"/>
      <c r="AB483" s="1"/>
      <c r="AC483" s="7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7"/>
      <c r="Y484" s="1"/>
      <c r="Z484" s="1"/>
      <c r="AA484" s="1"/>
      <c r="AB484" s="1"/>
      <c r="AC484" s="7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7"/>
      <c r="Y485" s="1"/>
      <c r="Z485" s="1"/>
      <c r="AA485" s="1"/>
      <c r="AB485" s="1"/>
      <c r="AC485" s="7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7"/>
      <c r="Y486" s="1"/>
      <c r="Z486" s="1"/>
      <c r="AA486" s="1"/>
      <c r="AB486" s="1"/>
      <c r="AC486" s="7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7"/>
      <c r="Y487" s="1"/>
      <c r="Z487" s="1"/>
      <c r="AA487" s="1"/>
      <c r="AB487" s="1"/>
      <c r="AC487" s="7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7"/>
      <c r="Y488" s="1"/>
      <c r="Z488" s="1"/>
      <c r="AA488" s="1"/>
      <c r="AB488" s="1"/>
      <c r="AC488" s="7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7"/>
      <c r="Y489" s="1"/>
      <c r="Z489" s="1"/>
      <c r="AA489" s="1"/>
      <c r="AB489" s="1"/>
      <c r="AC489" s="7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7"/>
      <c r="Y490" s="1"/>
      <c r="Z490" s="1"/>
      <c r="AA490" s="1"/>
      <c r="AB490" s="1"/>
      <c r="AC490" s="7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7"/>
      <c r="Y491" s="1"/>
      <c r="Z491" s="1"/>
      <c r="AA491" s="1"/>
      <c r="AB491" s="1"/>
      <c r="AC491" s="7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7"/>
      <c r="Y492" s="1"/>
      <c r="Z492" s="1"/>
      <c r="AA492" s="1"/>
      <c r="AB492" s="1"/>
      <c r="AC492" s="7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7"/>
      <c r="Y493" s="1"/>
      <c r="Z493" s="1"/>
      <c r="AA493" s="1"/>
      <c r="AB493" s="1"/>
      <c r="AC493" s="7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7"/>
      <c r="Y494" s="1"/>
      <c r="Z494" s="1"/>
      <c r="AA494" s="1"/>
      <c r="AB494" s="1"/>
      <c r="AC494" s="7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7"/>
      <c r="Y495" s="1"/>
      <c r="Z495" s="1"/>
      <c r="AA495" s="1"/>
      <c r="AB495" s="1"/>
      <c r="AC495" s="7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7"/>
      <c r="Y496" s="1"/>
      <c r="Z496" s="1"/>
      <c r="AA496" s="1"/>
      <c r="AB496" s="1"/>
      <c r="AC496" s="7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7"/>
      <c r="Y497" s="1"/>
      <c r="Z497" s="1"/>
      <c r="AA497" s="1"/>
      <c r="AB497" s="1"/>
      <c r="AC497" s="7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7"/>
      <c r="Y498" s="1"/>
      <c r="Z498" s="1"/>
      <c r="AA498" s="1"/>
      <c r="AB498" s="1"/>
      <c r="AC498" s="7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7"/>
      <c r="Y499" s="1"/>
      <c r="Z499" s="1"/>
      <c r="AA499" s="1"/>
      <c r="AB499" s="1"/>
      <c r="AC499" s="7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7"/>
      <c r="Y500" s="1"/>
      <c r="Z500" s="1"/>
      <c r="AA500" s="1"/>
      <c r="AB500" s="1"/>
      <c r="AC500" s="7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7"/>
      <c r="Y501" s="1"/>
      <c r="Z501" s="1"/>
      <c r="AA501" s="1"/>
      <c r="AB501" s="1"/>
      <c r="AC501" s="7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7"/>
      <c r="Y502" s="1"/>
      <c r="Z502" s="1"/>
      <c r="AA502" s="1"/>
      <c r="AB502" s="1"/>
      <c r="AC502" s="7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7"/>
      <c r="Y503" s="1"/>
      <c r="Z503" s="1"/>
      <c r="AA503" s="1"/>
      <c r="AB503" s="1"/>
      <c r="AC503" s="7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7"/>
      <c r="Y504" s="1"/>
      <c r="Z504" s="1"/>
      <c r="AA504" s="1"/>
      <c r="AB504" s="1"/>
      <c r="AC504" s="7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7"/>
      <c r="Y505" s="1"/>
      <c r="Z505" s="1"/>
      <c r="AA505" s="1"/>
      <c r="AB505" s="1"/>
      <c r="AC505" s="7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7"/>
      <c r="Y506" s="1"/>
      <c r="Z506" s="1"/>
      <c r="AA506" s="1"/>
      <c r="AB506" s="1"/>
      <c r="AC506" s="7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7"/>
      <c r="Y507" s="1"/>
      <c r="Z507" s="1"/>
      <c r="AA507" s="1"/>
      <c r="AB507" s="1"/>
      <c r="AC507" s="7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7"/>
      <c r="Y508" s="1"/>
      <c r="Z508" s="1"/>
      <c r="AA508" s="1"/>
      <c r="AB508" s="1"/>
      <c r="AC508" s="7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7"/>
      <c r="Y509" s="1"/>
      <c r="Z509" s="1"/>
      <c r="AA509" s="1"/>
      <c r="AB509" s="1"/>
      <c r="AC509" s="7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7"/>
      <c r="Y510" s="1"/>
      <c r="Z510" s="1"/>
      <c r="AA510" s="1"/>
      <c r="AB510" s="1"/>
      <c r="AC510" s="7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7"/>
      <c r="Y511" s="1"/>
      <c r="Z511" s="1"/>
      <c r="AA511" s="1"/>
      <c r="AB511" s="1"/>
      <c r="AC511" s="7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7"/>
      <c r="Y512" s="1"/>
      <c r="Z512" s="1"/>
      <c r="AA512" s="1"/>
      <c r="AB512" s="1"/>
      <c r="AC512" s="7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7"/>
      <c r="Y513" s="1"/>
      <c r="Z513" s="1"/>
      <c r="AA513" s="1"/>
      <c r="AB513" s="1"/>
      <c r="AC513" s="7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7"/>
      <c r="Y514" s="1"/>
      <c r="Z514" s="1"/>
      <c r="AA514" s="1"/>
      <c r="AB514" s="1"/>
      <c r="AC514" s="7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7"/>
      <c r="Y515" s="1"/>
      <c r="Z515" s="1"/>
      <c r="AA515" s="1"/>
      <c r="AB515" s="1"/>
      <c r="AC515" s="7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7"/>
      <c r="Y516" s="1"/>
      <c r="Z516" s="1"/>
      <c r="AA516" s="1"/>
      <c r="AB516" s="1"/>
      <c r="AC516" s="7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7"/>
      <c r="Y517" s="1"/>
      <c r="Z517" s="1"/>
      <c r="AA517" s="1"/>
      <c r="AB517" s="1"/>
      <c r="AC517" s="7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7"/>
      <c r="Y518" s="1"/>
      <c r="Z518" s="1"/>
      <c r="AA518" s="1"/>
      <c r="AB518" s="1"/>
      <c r="AC518" s="7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7"/>
      <c r="Y519" s="1"/>
      <c r="Z519" s="1"/>
      <c r="AA519" s="1"/>
      <c r="AB519" s="1"/>
      <c r="AC519" s="7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7"/>
      <c r="Y520" s="1"/>
      <c r="Z520" s="1"/>
      <c r="AA520" s="1"/>
      <c r="AB520" s="1"/>
      <c r="AC520" s="7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7"/>
      <c r="Y521" s="1"/>
      <c r="Z521" s="1"/>
      <c r="AA521" s="1"/>
      <c r="AB521" s="1"/>
      <c r="AC521" s="7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7"/>
      <c r="Y522" s="1"/>
      <c r="Z522" s="1"/>
      <c r="AA522" s="1"/>
      <c r="AB522" s="1"/>
      <c r="AC522" s="7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7"/>
      <c r="Y523" s="1"/>
      <c r="Z523" s="1"/>
      <c r="AA523" s="1"/>
      <c r="AB523" s="1"/>
      <c r="AC523" s="7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7"/>
      <c r="Y524" s="1"/>
      <c r="Z524" s="1"/>
      <c r="AA524" s="1"/>
      <c r="AB524" s="1"/>
      <c r="AC524" s="7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7"/>
      <c r="Y525" s="1"/>
      <c r="Z525" s="1"/>
      <c r="AA525" s="1"/>
      <c r="AB525" s="1"/>
      <c r="AC525" s="7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7"/>
      <c r="Y526" s="1"/>
      <c r="Z526" s="1"/>
      <c r="AA526" s="1"/>
      <c r="AB526" s="1"/>
      <c r="AC526" s="7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7"/>
      <c r="Y527" s="1"/>
      <c r="Z527" s="1"/>
      <c r="AA527" s="1"/>
      <c r="AB527" s="1"/>
      <c r="AC527" s="7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7"/>
      <c r="Y528" s="1"/>
      <c r="Z528" s="1"/>
      <c r="AA528" s="1"/>
      <c r="AB528" s="1"/>
      <c r="AC528" s="7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7"/>
      <c r="Y529" s="1"/>
      <c r="Z529" s="1"/>
      <c r="AA529" s="1"/>
      <c r="AB529" s="1"/>
      <c r="AC529" s="7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7"/>
      <c r="Y530" s="1"/>
      <c r="Z530" s="1"/>
      <c r="AA530" s="1"/>
      <c r="AB530" s="1"/>
      <c r="AC530" s="7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7"/>
      <c r="Y531" s="1"/>
      <c r="Z531" s="1"/>
      <c r="AA531" s="1"/>
      <c r="AB531" s="1"/>
      <c r="AC531" s="7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7"/>
      <c r="Y532" s="1"/>
      <c r="Z532" s="1"/>
      <c r="AA532" s="1"/>
      <c r="AB532" s="1"/>
      <c r="AC532" s="7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7"/>
      <c r="Y533" s="1"/>
      <c r="Z533" s="1"/>
      <c r="AA533" s="1"/>
      <c r="AB533" s="1"/>
      <c r="AC533" s="7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7"/>
      <c r="Y534" s="1"/>
      <c r="Z534" s="1"/>
      <c r="AA534" s="1"/>
      <c r="AB534" s="1"/>
      <c r="AC534" s="7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7"/>
      <c r="Y535" s="1"/>
      <c r="Z535" s="1"/>
      <c r="AA535" s="1"/>
      <c r="AB535" s="1"/>
      <c r="AC535" s="7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7"/>
      <c r="Y536" s="1"/>
      <c r="Z536" s="1"/>
      <c r="AA536" s="1"/>
      <c r="AB536" s="1"/>
      <c r="AC536" s="7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7"/>
      <c r="Y537" s="1"/>
      <c r="Z537" s="1"/>
      <c r="AA537" s="1"/>
      <c r="AB537" s="1"/>
      <c r="AC537" s="7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7"/>
      <c r="Y538" s="1"/>
      <c r="Z538" s="1"/>
      <c r="AA538" s="1"/>
      <c r="AB538" s="1"/>
      <c r="AC538" s="7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7"/>
      <c r="Y539" s="1"/>
      <c r="Z539" s="1"/>
      <c r="AA539" s="1"/>
      <c r="AB539" s="1"/>
      <c r="AC539" s="7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7"/>
      <c r="Y540" s="1"/>
      <c r="Z540" s="1"/>
      <c r="AA540" s="1"/>
      <c r="AB540" s="1"/>
      <c r="AC540" s="7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7"/>
      <c r="Y541" s="1"/>
      <c r="Z541" s="1"/>
      <c r="AA541" s="1"/>
      <c r="AB541" s="1"/>
      <c r="AC541" s="7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7"/>
      <c r="Y542" s="1"/>
      <c r="Z542" s="1"/>
      <c r="AA542" s="1"/>
      <c r="AB542" s="1"/>
      <c r="AC542" s="7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7"/>
      <c r="Y543" s="1"/>
      <c r="Z543" s="1"/>
      <c r="AA543" s="1"/>
      <c r="AB543" s="1"/>
      <c r="AC543" s="7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7"/>
      <c r="Y544" s="1"/>
      <c r="Z544" s="1"/>
      <c r="AA544" s="1"/>
      <c r="AB544" s="1"/>
      <c r="AC544" s="7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7"/>
      <c r="Y545" s="1"/>
      <c r="Z545" s="1"/>
      <c r="AA545" s="1"/>
      <c r="AB545" s="1"/>
      <c r="AC545" s="7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7"/>
      <c r="Y546" s="1"/>
      <c r="Z546" s="1"/>
      <c r="AA546" s="1"/>
      <c r="AB546" s="1"/>
      <c r="AC546" s="7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7"/>
      <c r="Y547" s="1"/>
      <c r="Z547" s="1"/>
      <c r="AA547" s="1"/>
      <c r="AB547" s="1"/>
      <c r="AC547" s="7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7"/>
      <c r="Y548" s="1"/>
      <c r="Z548" s="1"/>
      <c r="AA548" s="1"/>
      <c r="AB548" s="1"/>
      <c r="AC548" s="7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7"/>
      <c r="Y549" s="1"/>
      <c r="Z549" s="1"/>
      <c r="AA549" s="1"/>
      <c r="AB549" s="1"/>
      <c r="AC549" s="7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7"/>
      <c r="Y550" s="1"/>
      <c r="Z550" s="1"/>
      <c r="AA550" s="1"/>
      <c r="AB550" s="1"/>
      <c r="AC550" s="7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7"/>
      <c r="Y551" s="1"/>
      <c r="Z551" s="1"/>
      <c r="AA551" s="1"/>
      <c r="AB551" s="1"/>
      <c r="AC551" s="7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7"/>
      <c r="Y552" s="1"/>
      <c r="Z552" s="1"/>
      <c r="AA552" s="1"/>
      <c r="AB552" s="1"/>
      <c r="AC552" s="7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7"/>
      <c r="Y553" s="1"/>
      <c r="Z553" s="1"/>
      <c r="AA553" s="1"/>
      <c r="AB553" s="1"/>
      <c r="AC553" s="7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7"/>
      <c r="Y554" s="1"/>
      <c r="Z554" s="1"/>
      <c r="AA554" s="1"/>
      <c r="AB554" s="1"/>
      <c r="AC554" s="7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7"/>
      <c r="Y555" s="1"/>
      <c r="Z555" s="1"/>
      <c r="AA555" s="1"/>
      <c r="AB555" s="1"/>
      <c r="AC555" s="7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7"/>
      <c r="Y556" s="1"/>
      <c r="Z556" s="1"/>
      <c r="AA556" s="1"/>
      <c r="AB556" s="1"/>
      <c r="AC556" s="7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7"/>
      <c r="Y557" s="1"/>
      <c r="Z557" s="1"/>
      <c r="AA557" s="1"/>
      <c r="AB557" s="1"/>
      <c r="AC557" s="7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7"/>
      <c r="Y558" s="1"/>
      <c r="Z558" s="1"/>
      <c r="AA558" s="1"/>
      <c r="AB558" s="1"/>
      <c r="AC558" s="7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7"/>
      <c r="Y559" s="1"/>
      <c r="Z559" s="1"/>
      <c r="AA559" s="1"/>
      <c r="AB559" s="1"/>
      <c r="AC559" s="7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7"/>
      <c r="Y560" s="1"/>
      <c r="Z560" s="1"/>
      <c r="AA560" s="1"/>
      <c r="AB560" s="1"/>
      <c r="AC560" s="7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7"/>
      <c r="Y561" s="1"/>
      <c r="Z561" s="1"/>
      <c r="AA561" s="1"/>
      <c r="AB561" s="1"/>
      <c r="AC561" s="7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7"/>
      <c r="Y562" s="1"/>
      <c r="Z562" s="1"/>
      <c r="AA562" s="1"/>
      <c r="AB562" s="1"/>
      <c r="AC562" s="7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7"/>
      <c r="Y563" s="1"/>
      <c r="Z563" s="1"/>
      <c r="AA563" s="1"/>
      <c r="AB563" s="1"/>
      <c r="AC563" s="7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7"/>
      <c r="Y564" s="1"/>
      <c r="Z564" s="1"/>
      <c r="AA564" s="1"/>
      <c r="AB564" s="1"/>
      <c r="AC564" s="7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7"/>
      <c r="Y565" s="1"/>
      <c r="Z565" s="1"/>
      <c r="AA565" s="1"/>
      <c r="AB565" s="1"/>
      <c r="AC565" s="7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7"/>
      <c r="Y566" s="1"/>
      <c r="Z566" s="1"/>
      <c r="AA566" s="1"/>
      <c r="AB566" s="1"/>
      <c r="AC566" s="7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7"/>
      <c r="Y567" s="1"/>
      <c r="Z567" s="1"/>
      <c r="AA567" s="1"/>
      <c r="AB567" s="1"/>
      <c r="AC567" s="7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7"/>
      <c r="Y568" s="1"/>
      <c r="Z568" s="1"/>
      <c r="AA568" s="1"/>
      <c r="AB568" s="1"/>
      <c r="AC568" s="7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7"/>
      <c r="Y569" s="1"/>
      <c r="Z569" s="1"/>
      <c r="AA569" s="1"/>
      <c r="AB569" s="1"/>
      <c r="AC569" s="7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7"/>
      <c r="Y570" s="1"/>
      <c r="Z570" s="1"/>
      <c r="AA570" s="1"/>
      <c r="AB570" s="1"/>
      <c r="AC570" s="7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7"/>
      <c r="Y571" s="1"/>
      <c r="Z571" s="1"/>
      <c r="AA571" s="1"/>
      <c r="AB571" s="1"/>
      <c r="AC571" s="7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7"/>
      <c r="Y572" s="1"/>
      <c r="Z572" s="1"/>
      <c r="AA572" s="1"/>
      <c r="AB572" s="1"/>
      <c r="AC572" s="7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7"/>
      <c r="Y573" s="1"/>
      <c r="Z573" s="1"/>
      <c r="AA573" s="1"/>
      <c r="AB573" s="1"/>
      <c r="AC573" s="7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7"/>
      <c r="Y574" s="1"/>
      <c r="Z574" s="1"/>
      <c r="AA574" s="1"/>
      <c r="AB574" s="1"/>
      <c r="AC574" s="7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7"/>
      <c r="Y575" s="1"/>
      <c r="Z575" s="1"/>
      <c r="AA575" s="1"/>
      <c r="AB575" s="1"/>
      <c r="AC575" s="7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7"/>
      <c r="Y576" s="1"/>
      <c r="Z576" s="1"/>
      <c r="AA576" s="1"/>
      <c r="AB576" s="1"/>
      <c r="AC576" s="7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7"/>
      <c r="Y577" s="1"/>
      <c r="Z577" s="1"/>
      <c r="AA577" s="1"/>
      <c r="AB577" s="1"/>
      <c r="AC577" s="7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7"/>
      <c r="Y578" s="1"/>
      <c r="Z578" s="1"/>
      <c r="AA578" s="1"/>
      <c r="AB578" s="1"/>
      <c r="AC578" s="7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7"/>
      <c r="Y579" s="1"/>
      <c r="Z579" s="1"/>
      <c r="AA579" s="1"/>
      <c r="AB579" s="1"/>
      <c r="AC579" s="7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7"/>
      <c r="Y580" s="1"/>
      <c r="Z580" s="1"/>
      <c r="AA580" s="1"/>
      <c r="AB580" s="1"/>
      <c r="AC580" s="7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7"/>
      <c r="Y581" s="1"/>
      <c r="Z581" s="1"/>
      <c r="AA581" s="1"/>
      <c r="AB581" s="1"/>
      <c r="AC581" s="7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7"/>
      <c r="Y582" s="1"/>
      <c r="Z582" s="1"/>
      <c r="AA582" s="1"/>
      <c r="AB582" s="1"/>
      <c r="AC582" s="7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7"/>
      <c r="Y583" s="1"/>
      <c r="Z583" s="1"/>
      <c r="AA583" s="1"/>
      <c r="AB583" s="1"/>
      <c r="AC583" s="7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7"/>
      <c r="Y584" s="1"/>
      <c r="Z584" s="1"/>
      <c r="AA584" s="1"/>
      <c r="AB584" s="1"/>
      <c r="AC584" s="7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7"/>
      <c r="Y585" s="1"/>
      <c r="Z585" s="1"/>
      <c r="AA585" s="1"/>
      <c r="AB585" s="1"/>
      <c r="AC585" s="7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7"/>
      <c r="Y586" s="1"/>
      <c r="Z586" s="1"/>
      <c r="AA586" s="1"/>
      <c r="AB586" s="1"/>
      <c r="AC586" s="7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7"/>
      <c r="Y587" s="1"/>
      <c r="Z587" s="1"/>
      <c r="AA587" s="1"/>
      <c r="AB587" s="1"/>
      <c r="AC587" s="7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7"/>
      <c r="Y588" s="1"/>
      <c r="Z588" s="1"/>
      <c r="AA588" s="1"/>
      <c r="AB588" s="1"/>
      <c r="AC588" s="7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7"/>
      <c r="Y589" s="1"/>
      <c r="Z589" s="1"/>
      <c r="AA589" s="1"/>
      <c r="AB589" s="1"/>
      <c r="AC589" s="7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7"/>
      <c r="Y590" s="1"/>
      <c r="Z590" s="1"/>
      <c r="AA590" s="1"/>
      <c r="AB590" s="1"/>
      <c r="AC590" s="7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7"/>
      <c r="Y591" s="1"/>
      <c r="Z591" s="1"/>
      <c r="AA591" s="1"/>
      <c r="AB591" s="1"/>
      <c r="AC591" s="7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7"/>
      <c r="Y592" s="1"/>
      <c r="Z592" s="1"/>
      <c r="AA592" s="1"/>
      <c r="AB592" s="1"/>
      <c r="AC592" s="7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7"/>
      <c r="Y593" s="1"/>
      <c r="Z593" s="1"/>
      <c r="AA593" s="1"/>
      <c r="AB593" s="1"/>
      <c r="AC593" s="7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7"/>
      <c r="Y594" s="1"/>
      <c r="Z594" s="1"/>
      <c r="AA594" s="1"/>
      <c r="AB594" s="1"/>
      <c r="AC594" s="7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7"/>
      <c r="Y595" s="1"/>
      <c r="Z595" s="1"/>
      <c r="AA595" s="1"/>
      <c r="AB595" s="1"/>
      <c r="AC595" s="7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7"/>
      <c r="Y596" s="1"/>
      <c r="Z596" s="1"/>
      <c r="AA596" s="1"/>
      <c r="AB596" s="1"/>
      <c r="AC596" s="7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7"/>
      <c r="Y597" s="1"/>
      <c r="Z597" s="1"/>
      <c r="AA597" s="1"/>
      <c r="AB597" s="1"/>
      <c r="AC597" s="7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7"/>
      <c r="Y598" s="1"/>
      <c r="Z598" s="1"/>
      <c r="AA598" s="1"/>
      <c r="AB598" s="1"/>
      <c r="AC598" s="7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7"/>
      <c r="Y599" s="1"/>
      <c r="Z599" s="1"/>
      <c r="AA599" s="1"/>
      <c r="AB599" s="1"/>
      <c r="AC599" s="7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7"/>
      <c r="Y600" s="1"/>
      <c r="Z600" s="1"/>
      <c r="AA600" s="1"/>
      <c r="AB600" s="1"/>
      <c r="AC600" s="7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7"/>
      <c r="Y601" s="1"/>
      <c r="Z601" s="1"/>
      <c r="AA601" s="1"/>
      <c r="AB601" s="1"/>
      <c r="AC601" s="7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7"/>
      <c r="Y602" s="1"/>
      <c r="Z602" s="1"/>
      <c r="AA602" s="1"/>
      <c r="AB602" s="1"/>
      <c r="AC602" s="7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7"/>
      <c r="Y603" s="1"/>
      <c r="Z603" s="1"/>
      <c r="AA603" s="1"/>
      <c r="AB603" s="1"/>
      <c r="AC603" s="7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7"/>
      <c r="Y604" s="1"/>
      <c r="Z604" s="1"/>
      <c r="AA604" s="1"/>
      <c r="AB604" s="1"/>
      <c r="AC604" s="7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7"/>
      <c r="Y605" s="1"/>
      <c r="Z605" s="1"/>
      <c r="AA605" s="1"/>
      <c r="AB605" s="1"/>
      <c r="AC605" s="7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7"/>
      <c r="Y606" s="1"/>
      <c r="Z606" s="1"/>
      <c r="AA606" s="1"/>
      <c r="AB606" s="1"/>
      <c r="AC606" s="7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7"/>
      <c r="Y607" s="1"/>
      <c r="Z607" s="1"/>
      <c r="AA607" s="1"/>
      <c r="AB607" s="1"/>
      <c r="AC607" s="7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7"/>
      <c r="Y608" s="1"/>
      <c r="Z608" s="1"/>
      <c r="AA608" s="1"/>
      <c r="AB608" s="1"/>
      <c r="AC608" s="7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7"/>
      <c r="Y609" s="1"/>
      <c r="Z609" s="1"/>
      <c r="AA609" s="1"/>
      <c r="AB609" s="1"/>
      <c r="AC609" s="7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7"/>
      <c r="Y610" s="1"/>
      <c r="Z610" s="1"/>
      <c r="AA610" s="1"/>
      <c r="AB610" s="1"/>
      <c r="AC610" s="7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7"/>
      <c r="Y611" s="1"/>
      <c r="Z611" s="1"/>
      <c r="AA611" s="1"/>
      <c r="AB611" s="1"/>
      <c r="AC611" s="7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7"/>
      <c r="Y612" s="1"/>
      <c r="Z612" s="1"/>
      <c r="AA612" s="1"/>
      <c r="AB612" s="1"/>
      <c r="AC612" s="7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7"/>
      <c r="Y613" s="1"/>
      <c r="Z613" s="1"/>
      <c r="AA613" s="1"/>
      <c r="AB613" s="1"/>
      <c r="AC613" s="7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7"/>
      <c r="Y614" s="1"/>
      <c r="Z614" s="1"/>
      <c r="AA614" s="1"/>
      <c r="AB614" s="1"/>
      <c r="AC614" s="7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7"/>
      <c r="Y615" s="1"/>
      <c r="Z615" s="1"/>
      <c r="AA615" s="1"/>
      <c r="AB615" s="1"/>
      <c r="AC615" s="7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7"/>
      <c r="Y616" s="1"/>
      <c r="Z616" s="1"/>
      <c r="AA616" s="1"/>
      <c r="AB616" s="1"/>
      <c r="AC616" s="7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7"/>
      <c r="Y617" s="1"/>
      <c r="Z617" s="1"/>
      <c r="AA617" s="1"/>
      <c r="AB617" s="1"/>
      <c r="AC617" s="7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7"/>
      <c r="Y618" s="1"/>
      <c r="Z618" s="1"/>
      <c r="AA618" s="1"/>
      <c r="AB618" s="1"/>
      <c r="AC618" s="7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7"/>
      <c r="Y619" s="1"/>
      <c r="Z619" s="1"/>
      <c r="AA619" s="1"/>
      <c r="AB619" s="1"/>
      <c r="AC619" s="7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7"/>
      <c r="Y620" s="1"/>
      <c r="Z620" s="1"/>
      <c r="AA620" s="1"/>
      <c r="AB620" s="1"/>
      <c r="AC620" s="7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7"/>
      <c r="Y621" s="1"/>
      <c r="Z621" s="1"/>
      <c r="AA621" s="1"/>
      <c r="AB621" s="1"/>
      <c r="AC621" s="7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7"/>
      <c r="Y622" s="1"/>
      <c r="Z622" s="1"/>
      <c r="AA622" s="1"/>
      <c r="AB622" s="1"/>
      <c r="AC622" s="7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7"/>
      <c r="Y623" s="1"/>
      <c r="Z623" s="1"/>
      <c r="AA623" s="1"/>
      <c r="AB623" s="1"/>
      <c r="AC623" s="7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7"/>
      <c r="Y624" s="1"/>
      <c r="Z624" s="1"/>
      <c r="AA624" s="1"/>
      <c r="AB624" s="1"/>
      <c r="AC624" s="7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7"/>
      <c r="Y625" s="1"/>
      <c r="Z625" s="1"/>
      <c r="AA625" s="1"/>
      <c r="AB625" s="1"/>
      <c r="AC625" s="7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7"/>
      <c r="Y626" s="1"/>
      <c r="Z626" s="1"/>
      <c r="AA626" s="1"/>
      <c r="AB626" s="1"/>
      <c r="AC626" s="7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7"/>
      <c r="Y627" s="1"/>
      <c r="Z627" s="1"/>
      <c r="AA627" s="1"/>
      <c r="AB627" s="1"/>
      <c r="AC627" s="7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7"/>
      <c r="Y628" s="1"/>
      <c r="Z628" s="1"/>
      <c r="AA628" s="1"/>
      <c r="AB628" s="1"/>
      <c r="AC628" s="7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7"/>
      <c r="Y629" s="1"/>
      <c r="Z629" s="1"/>
      <c r="AA629" s="1"/>
      <c r="AB629" s="1"/>
      <c r="AC629" s="7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7"/>
      <c r="Y630" s="1"/>
      <c r="Z630" s="1"/>
      <c r="AA630" s="1"/>
      <c r="AB630" s="1"/>
      <c r="AC630" s="7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7"/>
      <c r="Y631" s="1"/>
      <c r="Z631" s="1"/>
      <c r="AA631" s="1"/>
      <c r="AB631" s="1"/>
      <c r="AC631" s="7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7"/>
      <c r="Y632" s="1"/>
      <c r="Z632" s="1"/>
      <c r="AA632" s="1"/>
      <c r="AB632" s="1"/>
      <c r="AC632" s="7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7"/>
      <c r="Y633" s="1"/>
      <c r="Z633" s="1"/>
      <c r="AA633" s="1"/>
      <c r="AB633" s="1"/>
      <c r="AC633" s="7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7"/>
      <c r="Y634" s="1"/>
      <c r="Z634" s="1"/>
      <c r="AA634" s="1"/>
      <c r="AB634" s="1"/>
      <c r="AC634" s="7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7"/>
      <c r="Y635" s="1"/>
      <c r="Z635" s="1"/>
      <c r="AA635" s="1"/>
      <c r="AB635" s="1"/>
      <c r="AC635" s="7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7"/>
      <c r="Y636" s="1"/>
      <c r="Z636" s="1"/>
      <c r="AA636" s="1"/>
      <c r="AB636" s="1"/>
      <c r="AC636" s="7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7"/>
      <c r="Y637" s="1"/>
      <c r="Z637" s="1"/>
      <c r="AA637" s="1"/>
      <c r="AB637" s="1"/>
      <c r="AC637" s="7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7"/>
      <c r="Y638" s="1"/>
      <c r="Z638" s="1"/>
      <c r="AA638" s="1"/>
      <c r="AB638" s="1"/>
      <c r="AC638" s="7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7"/>
      <c r="Y639" s="1"/>
      <c r="Z639" s="1"/>
      <c r="AA639" s="1"/>
      <c r="AB639" s="1"/>
      <c r="AC639" s="7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7"/>
      <c r="Y640" s="1"/>
      <c r="Z640" s="1"/>
      <c r="AA640" s="1"/>
      <c r="AB640" s="1"/>
      <c r="AC640" s="7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7"/>
      <c r="Y641" s="1"/>
      <c r="Z641" s="1"/>
      <c r="AA641" s="1"/>
      <c r="AB641" s="1"/>
      <c r="AC641" s="7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7"/>
      <c r="Y642" s="1"/>
      <c r="Z642" s="1"/>
      <c r="AA642" s="1"/>
      <c r="AB642" s="1"/>
      <c r="AC642" s="7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7"/>
      <c r="Y643" s="1"/>
      <c r="Z643" s="1"/>
      <c r="AA643" s="1"/>
      <c r="AB643" s="1"/>
      <c r="AC643" s="7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7"/>
      <c r="Y644" s="1"/>
      <c r="Z644" s="1"/>
      <c r="AA644" s="1"/>
      <c r="AB644" s="1"/>
      <c r="AC644" s="7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7"/>
      <c r="Y645" s="1"/>
      <c r="Z645" s="1"/>
      <c r="AA645" s="1"/>
      <c r="AB645" s="1"/>
      <c r="AC645" s="7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7"/>
      <c r="Y646" s="1"/>
      <c r="Z646" s="1"/>
      <c r="AA646" s="1"/>
      <c r="AB646" s="1"/>
      <c r="AC646" s="7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7"/>
      <c r="Y647" s="1"/>
      <c r="Z647" s="1"/>
      <c r="AA647" s="1"/>
      <c r="AB647" s="1"/>
      <c r="AC647" s="7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7"/>
      <c r="Y648" s="1"/>
      <c r="Z648" s="1"/>
      <c r="AA648" s="1"/>
      <c r="AB648" s="1"/>
      <c r="AC648" s="7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7"/>
      <c r="Y649" s="1"/>
      <c r="Z649" s="1"/>
      <c r="AA649" s="1"/>
      <c r="AB649" s="1"/>
      <c r="AC649" s="7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7"/>
      <c r="Y650" s="1"/>
      <c r="Z650" s="1"/>
      <c r="AA650" s="1"/>
      <c r="AB650" s="1"/>
      <c r="AC650" s="7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7"/>
      <c r="Y651" s="1"/>
      <c r="Z651" s="1"/>
      <c r="AA651" s="1"/>
      <c r="AB651" s="1"/>
      <c r="AC651" s="7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7"/>
      <c r="Y652" s="1"/>
      <c r="Z652" s="1"/>
      <c r="AA652" s="1"/>
      <c r="AB652" s="1"/>
      <c r="AC652" s="7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7"/>
      <c r="Y653" s="1"/>
      <c r="Z653" s="1"/>
      <c r="AA653" s="1"/>
      <c r="AB653" s="1"/>
      <c r="AC653" s="7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7"/>
      <c r="Y654" s="1"/>
      <c r="Z654" s="1"/>
      <c r="AA654" s="1"/>
      <c r="AB654" s="1"/>
      <c r="AC654" s="7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7"/>
      <c r="Y655" s="1"/>
      <c r="Z655" s="1"/>
      <c r="AA655" s="1"/>
      <c r="AB655" s="1"/>
      <c r="AC655" s="7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7"/>
      <c r="Y656" s="1"/>
      <c r="Z656" s="1"/>
      <c r="AA656" s="1"/>
      <c r="AB656" s="1"/>
      <c r="AC656" s="7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7"/>
      <c r="Y657" s="1"/>
      <c r="Z657" s="1"/>
      <c r="AA657" s="1"/>
      <c r="AB657" s="1"/>
      <c r="AC657" s="7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7"/>
      <c r="Y658" s="1"/>
      <c r="Z658" s="1"/>
      <c r="AA658" s="1"/>
      <c r="AB658" s="1"/>
      <c r="AC658" s="7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7"/>
      <c r="Y659" s="1"/>
      <c r="Z659" s="1"/>
      <c r="AA659" s="1"/>
      <c r="AB659" s="1"/>
      <c r="AC659" s="7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7"/>
      <c r="Y660" s="1"/>
      <c r="Z660" s="1"/>
      <c r="AA660" s="1"/>
      <c r="AB660" s="1"/>
      <c r="AC660" s="7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7"/>
      <c r="Y661" s="1"/>
      <c r="Z661" s="1"/>
      <c r="AA661" s="1"/>
      <c r="AB661" s="1"/>
      <c r="AC661" s="7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7"/>
      <c r="Y662" s="1"/>
      <c r="Z662" s="1"/>
      <c r="AA662" s="1"/>
      <c r="AB662" s="1"/>
      <c r="AC662" s="7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7"/>
      <c r="Y663" s="1"/>
      <c r="Z663" s="1"/>
      <c r="AA663" s="1"/>
      <c r="AB663" s="1"/>
      <c r="AC663" s="7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7"/>
      <c r="Y664" s="1"/>
      <c r="Z664" s="1"/>
      <c r="AA664" s="1"/>
      <c r="AB664" s="1"/>
      <c r="AC664" s="7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7"/>
      <c r="Y665" s="1"/>
      <c r="Z665" s="1"/>
      <c r="AA665" s="1"/>
      <c r="AB665" s="1"/>
      <c r="AC665" s="7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7"/>
      <c r="Y666" s="1"/>
      <c r="Z666" s="1"/>
      <c r="AA666" s="1"/>
      <c r="AB666" s="1"/>
      <c r="AC666" s="7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7"/>
      <c r="Y667" s="1"/>
      <c r="Z667" s="1"/>
      <c r="AA667" s="1"/>
      <c r="AB667" s="1"/>
      <c r="AC667" s="7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7"/>
      <c r="Y668" s="1"/>
      <c r="Z668" s="1"/>
      <c r="AA668" s="1"/>
      <c r="AB668" s="1"/>
      <c r="AC668" s="7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7"/>
      <c r="Y669" s="1"/>
      <c r="Z669" s="1"/>
      <c r="AA669" s="1"/>
      <c r="AB669" s="1"/>
      <c r="AC669" s="7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7"/>
      <c r="Y670" s="1"/>
      <c r="Z670" s="1"/>
      <c r="AA670" s="1"/>
      <c r="AB670" s="1"/>
      <c r="AC670" s="7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7"/>
      <c r="Y671" s="1"/>
      <c r="Z671" s="1"/>
      <c r="AA671" s="1"/>
      <c r="AB671" s="1"/>
      <c r="AC671" s="7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7"/>
      <c r="Y672" s="1"/>
      <c r="Z672" s="1"/>
      <c r="AA672" s="1"/>
      <c r="AB672" s="1"/>
      <c r="AC672" s="7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7"/>
      <c r="Y673" s="1"/>
      <c r="Z673" s="1"/>
      <c r="AA673" s="1"/>
      <c r="AB673" s="1"/>
      <c r="AC673" s="7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7"/>
      <c r="Y674" s="1"/>
      <c r="Z674" s="1"/>
      <c r="AA674" s="1"/>
      <c r="AB674" s="1"/>
      <c r="AC674" s="7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7"/>
      <c r="Y675" s="1"/>
      <c r="Z675" s="1"/>
      <c r="AA675" s="1"/>
      <c r="AB675" s="1"/>
      <c r="AC675" s="7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7"/>
      <c r="Y676" s="1"/>
      <c r="Z676" s="1"/>
      <c r="AA676" s="1"/>
      <c r="AB676" s="1"/>
      <c r="AC676" s="7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7"/>
      <c r="Y677" s="1"/>
      <c r="Z677" s="1"/>
      <c r="AA677" s="1"/>
      <c r="AB677" s="1"/>
      <c r="AC677" s="7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7"/>
      <c r="Y678" s="1"/>
      <c r="Z678" s="1"/>
      <c r="AA678" s="1"/>
      <c r="AB678" s="1"/>
      <c r="AC678" s="7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7"/>
      <c r="Y679" s="1"/>
      <c r="Z679" s="1"/>
      <c r="AA679" s="1"/>
      <c r="AB679" s="1"/>
      <c r="AC679" s="7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7"/>
      <c r="Y680" s="1"/>
      <c r="Z680" s="1"/>
      <c r="AA680" s="1"/>
      <c r="AB680" s="1"/>
      <c r="AC680" s="7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7"/>
      <c r="Y681" s="1"/>
      <c r="Z681" s="1"/>
      <c r="AA681" s="1"/>
      <c r="AB681" s="1"/>
      <c r="AC681" s="7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7"/>
      <c r="Y682" s="1"/>
      <c r="Z682" s="1"/>
      <c r="AA682" s="1"/>
      <c r="AB682" s="1"/>
      <c r="AC682" s="7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7"/>
      <c r="Y683" s="1"/>
      <c r="Z683" s="1"/>
      <c r="AA683" s="1"/>
      <c r="AB683" s="1"/>
      <c r="AC683" s="7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7"/>
      <c r="Y684" s="1"/>
      <c r="Z684" s="1"/>
      <c r="AA684" s="1"/>
      <c r="AB684" s="1"/>
      <c r="AC684" s="7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7"/>
      <c r="Y685" s="1"/>
      <c r="Z685" s="1"/>
      <c r="AA685" s="1"/>
      <c r="AB685" s="1"/>
      <c r="AC685" s="7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7"/>
      <c r="Y686" s="1"/>
      <c r="Z686" s="1"/>
      <c r="AA686" s="1"/>
      <c r="AB686" s="1"/>
      <c r="AC686" s="7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7"/>
      <c r="Y687" s="1"/>
      <c r="Z687" s="1"/>
      <c r="AA687" s="1"/>
      <c r="AB687" s="1"/>
      <c r="AC687" s="7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7"/>
      <c r="Y688" s="1"/>
      <c r="Z688" s="1"/>
      <c r="AA688" s="1"/>
      <c r="AB688" s="1"/>
      <c r="AC688" s="7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7"/>
      <c r="Y689" s="1"/>
      <c r="Z689" s="1"/>
      <c r="AA689" s="1"/>
      <c r="AB689" s="1"/>
      <c r="AC689" s="7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7"/>
      <c r="Y690" s="1"/>
      <c r="Z690" s="1"/>
      <c r="AA690" s="1"/>
      <c r="AB690" s="1"/>
      <c r="AC690" s="7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7"/>
      <c r="Y691" s="1"/>
      <c r="Z691" s="1"/>
      <c r="AA691" s="1"/>
      <c r="AB691" s="1"/>
      <c r="AC691" s="7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7"/>
      <c r="Y692" s="1"/>
      <c r="Z692" s="1"/>
      <c r="AA692" s="1"/>
      <c r="AB692" s="1"/>
      <c r="AC692" s="7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7"/>
      <c r="Y693" s="1"/>
      <c r="Z693" s="1"/>
      <c r="AA693" s="1"/>
      <c r="AB693" s="1"/>
      <c r="AC693" s="7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7"/>
      <c r="Y694" s="1"/>
      <c r="Z694" s="1"/>
      <c r="AA694" s="1"/>
      <c r="AB694" s="1"/>
      <c r="AC694" s="7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7"/>
      <c r="Y695" s="1"/>
      <c r="Z695" s="1"/>
      <c r="AA695" s="1"/>
      <c r="AB695" s="1"/>
      <c r="AC695" s="7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7"/>
      <c r="Y696" s="1"/>
      <c r="Z696" s="1"/>
      <c r="AA696" s="1"/>
      <c r="AB696" s="1"/>
      <c r="AC696" s="7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7"/>
      <c r="Y697" s="1"/>
      <c r="Z697" s="1"/>
      <c r="AA697" s="1"/>
      <c r="AB697" s="1"/>
      <c r="AC697" s="7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7"/>
      <c r="Y698" s="1"/>
      <c r="Z698" s="1"/>
      <c r="AA698" s="1"/>
      <c r="AB698" s="1"/>
      <c r="AC698" s="7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7"/>
      <c r="Y699" s="1"/>
      <c r="Z699" s="1"/>
      <c r="AA699" s="1"/>
      <c r="AB699" s="1"/>
      <c r="AC699" s="7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7"/>
      <c r="Y700" s="1"/>
      <c r="Z700" s="1"/>
      <c r="AA700" s="1"/>
      <c r="AB700" s="1"/>
      <c r="AC700" s="7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7"/>
      <c r="Y701" s="1"/>
      <c r="Z701" s="1"/>
      <c r="AA701" s="1"/>
      <c r="AB701" s="1"/>
      <c r="AC701" s="7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7"/>
      <c r="Y702" s="1"/>
      <c r="Z702" s="1"/>
      <c r="AA702" s="1"/>
      <c r="AB702" s="1"/>
      <c r="AC702" s="7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7"/>
      <c r="Y703" s="1"/>
      <c r="Z703" s="1"/>
      <c r="AA703" s="1"/>
      <c r="AB703" s="1"/>
      <c r="AC703" s="7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7"/>
      <c r="Y704" s="1"/>
      <c r="Z704" s="1"/>
      <c r="AA704" s="1"/>
      <c r="AB704" s="1"/>
      <c r="AC704" s="7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7"/>
      <c r="Y705" s="1"/>
      <c r="Z705" s="1"/>
      <c r="AA705" s="1"/>
      <c r="AB705" s="1"/>
      <c r="AC705" s="7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7"/>
      <c r="Y706" s="1"/>
      <c r="Z706" s="1"/>
      <c r="AA706" s="1"/>
      <c r="AB706" s="1"/>
      <c r="AC706" s="7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7"/>
      <c r="Y707" s="1"/>
      <c r="Z707" s="1"/>
      <c r="AA707" s="1"/>
      <c r="AB707" s="1"/>
      <c r="AC707" s="7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7"/>
      <c r="Y708" s="1"/>
      <c r="Z708" s="1"/>
      <c r="AA708" s="1"/>
      <c r="AB708" s="1"/>
      <c r="AC708" s="7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7"/>
      <c r="Y709" s="1"/>
      <c r="Z709" s="1"/>
      <c r="AA709" s="1"/>
      <c r="AB709" s="1"/>
      <c r="AC709" s="7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7"/>
      <c r="Y710" s="1"/>
      <c r="Z710" s="1"/>
      <c r="AA710" s="1"/>
      <c r="AB710" s="1"/>
      <c r="AC710" s="7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7"/>
      <c r="Y711" s="1"/>
      <c r="Z711" s="1"/>
      <c r="AA711" s="1"/>
      <c r="AB711" s="1"/>
      <c r="AC711" s="7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7"/>
      <c r="Y712" s="1"/>
      <c r="Z712" s="1"/>
      <c r="AA712" s="1"/>
      <c r="AB712" s="1"/>
      <c r="AC712" s="7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7"/>
      <c r="Y713" s="1"/>
      <c r="Z713" s="1"/>
      <c r="AA713" s="1"/>
      <c r="AB713" s="1"/>
      <c r="AC713" s="7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7"/>
      <c r="Y714" s="1"/>
      <c r="Z714" s="1"/>
      <c r="AA714" s="1"/>
      <c r="AB714" s="1"/>
      <c r="AC714" s="7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7"/>
      <c r="Y715" s="1"/>
      <c r="Z715" s="1"/>
      <c r="AA715" s="1"/>
      <c r="AB715" s="1"/>
      <c r="AC715" s="7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7"/>
      <c r="Y716" s="1"/>
      <c r="Z716" s="1"/>
      <c r="AA716" s="1"/>
      <c r="AB716" s="1"/>
      <c r="AC716" s="7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7"/>
      <c r="Y717" s="1"/>
      <c r="Z717" s="1"/>
      <c r="AA717" s="1"/>
      <c r="AB717" s="1"/>
      <c r="AC717" s="7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7"/>
      <c r="Y718" s="1"/>
      <c r="Z718" s="1"/>
      <c r="AA718" s="1"/>
      <c r="AB718" s="1"/>
      <c r="AC718" s="7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7"/>
      <c r="Y719" s="1"/>
      <c r="Z719" s="1"/>
      <c r="AA719" s="1"/>
      <c r="AB719" s="1"/>
      <c r="AC719" s="7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7"/>
      <c r="Y720" s="1"/>
      <c r="Z720" s="1"/>
      <c r="AA720" s="1"/>
      <c r="AB720" s="1"/>
      <c r="AC720" s="7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7"/>
      <c r="Y721" s="1"/>
      <c r="Z721" s="1"/>
      <c r="AA721" s="1"/>
      <c r="AB721" s="1"/>
      <c r="AC721" s="7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7"/>
      <c r="Y722" s="1"/>
      <c r="Z722" s="1"/>
      <c r="AA722" s="1"/>
      <c r="AB722" s="1"/>
      <c r="AC722" s="7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7"/>
      <c r="Y723" s="1"/>
      <c r="Z723" s="1"/>
      <c r="AA723" s="1"/>
      <c r="AB723" s="1"/>
      <c r="AC723" s="7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7"/>
      <c r="Y724" s="1"/>
      <c r="Z724" s="1"/>
      <c r="AA724" s="1"/>
      <c r="AB724" s="1"/>
      <c r="AC724" s="7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7"/>
      <c r="Y725" s="1"/>
      <c r="Z725" s="1"/>
      <c r="AA725" s="1"/>
      <c r="AB725" s="1"/>
      <c r="AC725" s="7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7"/>
      <c r="Y726" s="1"/>
      <c r="Z726" s="1"/>
      <c r="AA726" s="1"/>
      <c r="AB726" s="1"/>
      <c r="AC726" s="7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7"/>
      <c r="Y727" s="1"/>
      <c r="Z727" s="1"/>
      <c r="AA727" s="1"/>
      <c r="AB727" s="1"/>
      <c r="AC727" s="7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7"/>
      <c r="Y728" s="1"/>
      <c r="Z728" s="1"/>
      <c r="AA728" s="1"/>
      <c r="AB728" s="1"/>
      <c r="AC728" s="7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7"/>
      <c r="Y729" s="1"/>
      <c r="Z729" s="1"/>
      <c r="AA729" s="1"/>
      <c r="AB729" s="1"/>
      <c r="AC729" s="7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7"/>
      <c r="Y730" s="1"/>
      <c r="Z730" s="1"/>
      <c r="AA730" s="1"/>
      <c r="AB730" s="1"/>
      <c r="AC730" s="7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7"/>
      <c r="Y731" s="1"/>
      <c r="Z731" s="1"/>
      <c r="AA731" s="1"/>
      <c r="AB731" s="1"/>
      <c r="AC731" s="7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7"/>
      <c r="Y732" s="1"/>
      <c r="Z732" s="1"/>
      <c r="AA732" s="1"/>
      <c r="AB732" s="1"/>
      <c r="AC732" s="7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7"/>
      <c r="Y733" s="1"/>
      <c r="Z733" s="1"/>
      <c r="AA733" s="1"/>
      <c r="AB733" s="1"/>
      <c r="AC733" s="7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7"/>
      <c r="Y734" s="1"/>
      <c r="Z734" s="1"/>
      <c r="AA734" s="1"/>
      <c r="AB734" s="1"/>
      <c r="AC734" s="7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7"/>
      <c r="Y735" s="1"/>
      <c r="Z735" s="1"/>
      <c r="AA735" s="1"/>
      <c r="AB735" s="1"/>
      <c r="AC735" s="7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7"/>
      <c r="Y736" s="1"/>
      <c r="Z736" s="1"/>
      <c r="AA736" s="1"/>
      <c r="AB736" s="1"/>
      <c r="AC736" s="7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7"/>
      <c r="Y737" s="1"/>
      <c r="Z737" s="1"/>
      <c r="AA737" s="1"/>
      <c r="AB737" s="1"/>
      <c r="AC737" s="7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7"/>
      <c r="Y738" s="1"/>
      <c r="Z738" s="1"/>
      <c r="AA738" s="1"/>
      <c r="AB738" s="1"/>
      <c r="AC738" s="7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7"/>
      <c r="Y739" s="1"/>
      <c r="Z739" s="1"/>
      <c r="AA739" s="1"/>
      <c r="AB739" s="1"/>
      <c r="AC739" s="7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7"/>
      <c r="Y740" s="1"/>
      <c r="Z740" s="1"/>
      <c r="AA740" s="1"/>
      <c r="AB740" s="1"/>
      <c r="AC740" s="7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7"/>
      <c r="Y741" s="1"/>
      <c r="Z741" s="1"/>
      <c r="AA741" s="1"/>
      <c r="AB741" s="1"/>
      <c r="AC741" s="7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7"/>
      <c r="Y742" s="1"/>
      <c r="Z742" s="1"/>
      <c r="AA742" s="1"/>
      <c r="AB742" s="1"/>
      <c r="AC742" s="7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7"/>
      <c r="Y743" s="1"/>
      <c r="Z743" s="1"/>
      <c r="AA743" s="1"/>
      <c r="AB743" s="1"/>
      <c r="AC743" s="7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7"/>
      <c r="Y744" s="1"/>
      <c r="Z744" s="1"/>
      <c r="AA744" s="1"/>
      <c r="AB744" s="1"/>
      <c r="AC744" s="7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7"/>
      <c r="Y745" s="1"/>
      <c r="Z745" s="1"/>
      <c r="AA745" s="1"/>
      <c r="AB745" s="1"/>
      <c r="AC745" s="7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7"/>
      <c r="Y746" s="1"/>
      <c r="Z746" s="1"/>
      <c r="AA746" s="1"/>
      <c r="AB746" s="1"/>
      <c r="AC746" s="7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7"/>
      <c r="Y747" s="1"/>
      <c r="Z747" s="1"/>
      <c r="AA747" s="1"/>
      <c r="AB747" s="1"/>
      <c r="AC747" s="7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7"/>
      <c r="Y748" s="1"/>
      <c r="Z748" s="1"/>
      <c r="AA748" s="1"/>
      <c r="AB748" s="1"/>
      <c r="AC748" s="7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7"/>
      <c r="Y749" s="1"/>
      <c r="Z749" s="1"/>
      <c r="AA749" s="1"/>
      <c r="AB749" s="1"/>
      <c r="AC749" s="7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7"/>
      <c r="Y750" s="1"/>
      <c r="Z750" s="1"/>
      <c r="AA750" s="1"/>
      <c r="AB750" s="1"/>
      <c r="AC750" s="7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7"/>
      <c r="Y751" s="1"/>
      <c r="Z751" s="1"/>
      <c r="AA751" s="1"/>
      <c r="AB751" s="1"/>
      <c r="AC751" s="7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7"/>
      <c r="Y752" s="1"/>
      <c r="Z752" s="1"/>
      <c r="AA752" s="1"/>
      <c r="AB752" s="1"/>
      <c r="AC752" s="7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7"/>
      <c r="Y753" s="1"/>
      <c r="Z753" s="1"/>
      <c r="AA753" s="1"/>
      <c r="AB753" s="1"/>
      <c r="AC753" s="7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7"/>
      <c r="Y754" s="1"/>
      <c r="Z754" s="1"/>
      <c r="AA754" s="1"/>
      <c r="AB754" s="1"/>
      <c r="AC754" s="7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7"/>
      <c r="Y755" s="1"/>
      <c r="Z755" s="1"/>
      <c r="AA755" s="1"/>
      <c r="AB755" s="1"/>
      <c r="AC755" s="7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7"/>
      <c r="Y756" s="1"/>
      <c r="Z756" s="1"/>
      <c r="AA756" s="1"/>
      <c r="AB756" s="1"/>
      <c r="AC756" s="7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7"/>
      <c r="Y757" s="1"/>
      <c r="Z757" s="1"/>
      <c r="AA757" s="1"/>
      <c r="AB757" s="1"/>
      <c r="AC757" s="7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7"/>
      <c r="Y758" s="1"/>
      <c r="Z758" s="1"/>
      <c r="AA758" s="1"/>
      <c r="AB758" s="1"/>
      <c r="AC758" s="7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7"/>
      <c r="Y759" s="1"/>
      <c r="Z759" s="1"/>
      <c r="AA759" s="1"/>
      <c r="AB759" s="1"/>
      <c r="AC759" s="7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7"/>
      <c r="Y760" s="1"/>
      <c r="Z760" s="1"/>
      <c r="AA760" s="1"/>
      <c r="AB760" s="1"/>
      <c r="AC760" s="7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7"/>
      <c r="Y761" s="1"/>
      <c r="Z761" s="1"/>
      <c r="AA761" s="1"/>
      <c r="AB761" s="1"/>
      <c r="AC761" s="7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7"/>
      <c r="Y762" s="1"/>
      <c r="Z762" s="1"/>
      <c r="AA762" s="1"/>
      <c r="AB762" s="1"/>
      <c r="AC762" s="7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7"/>
      <c r="Y763" s="1"/>
      <c r="Z763" s="1"/>
      <c r="AA763" s="1"/>
      <c r="AB763" s="1"/>
      <c r="AC763" s="7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7"/>
      <c r="Y764" s="1"/>
      <c r="Z764" s="1"/>
      <c r="AA764" s="1"/>
      <c r="AB764" s="1"/>
      <c r="AC764" s="7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7"/>
      <c r="Y765" s="1"/>
      <c r="Z765" s="1"/>
      <c r="AA765" s="1"/>
      <c r="AB765" s="1"/>
      <c r="AC765" s="7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7"/>
      <c r="Y766" s="1"/>
      <c r="Z766" s="1"/>
      <c r="AA766" s="1"/>
      <c r="AB766" s="1"/>
      <c r="AC766" s="7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7"/>
      <c r="Y767" s="1"/>
      <c r="Z767" s="1"/>
      <c r="AA767" s="1"/>
      <c r="AB767" s="1"/>
      <c r="AC767" s="7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7"/>
      <c r="Y768" s="1"/>
      <c r="Z768" s="1"/>
      <c r="AA768" s="1"/>
      <c r="AB768" s="1"/>
      <c r="AC768" s="7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7"/>
      <c r="Y769" s="1"/>
      <c r="Z769" s="1"/>
      <c r="AA769" s="1"/>
      <c r="AB769" s="1"/>
      <c r="AC769" s="7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7"/>
      <c r="Y770" s="1"/>
      <c r="Z770" s="1"/>
      <c r="AA770" s="1"/>
      <c r="AB770" s="1"/>
      <c r="AC770" s="7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7"/>
      <c r="Y771" s="1"/>
      <c r="Z771" s="1"/>
      <c r="AA771" s="1"/>
      <c r="AB771" s="1"/>
      <c r="AC771" s="7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7"/>
      <c r="Y772" s="1"/>
      <c r="Z772" s="1"/>
      <c r="AA772" s="1"/>
      <c r="AB772" s="1"/>
      <c r="AC772" s="7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7"/>
      <c r="Y773" s="1"/>
      <c r="Z773" s="1"/>
      <c r="AA773" s="1"/>
      <c r="AB773" s="1"/>
      <c r="AC773" s="7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7"/>
      <c r="Y774" s="1"/>
      <c r="Z774" s="1"/>
      <c r="AA774" s="1"/>
      <c r="AB774" s="1"/>
      <c r="AC774" s="7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7"/>
      <c r="Y775" s="1"/>
      <c r="Z775" s="1"/>
      <c r="AA775" s="1"/>
      <c r="AB775" s="1"/>
      <c r="AC775" s="7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7"/>
      <c r="Y776" s="1"/>
      <c r="Z776" s="1"/>
      <c r="AA776" s="1"/>
      <c r="AB776" s="1"/>
      <c r="AC776" s="7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7"/>
      <c r="Y777" s="1"/>
      <c r="Z777" s="1"/>
      <c r="AA777" s="1"/>
      <c r="AB777" s="1"/>
      <c r="AC777" s="7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7"/>
      <c r="Y778" s="1"/>
      <c r="Z778" s="1"/>
      <c r="AA778" s="1"/>
      <c r="AB778" s="1"/>
      <c r="AC778" s="7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7"/>
      <c r="Y779" s="1"/>
      <c r="Z779" s="1"/>
      <c r="AA779" s="1"/>
      <c r="AB779" s="1"/>
      <c r="AC779" s="7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7"/>
      <c r="Y780" s="1"/>
      <c r="Z780" s="1"/>
      <c r="AA780" s="1"/>
      <c r="AB780" s="1"/>
      <c r="AC780" s="7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7"/>
      <c r="Y781" s="1"/>
      <c r="Z781" s="1"/>
      <c r="AA781" s="1"/>
      <c r="AB781" s="1"/>
      <c r="AC781" s="7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7"/>
      <c r="Y782" s="1"/>
      <c r="Z782" s="1"/>
      <c r="AA782" s="1"/>
      <c r="AB782" s="1"/>
      <c r="AC782" s="7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7"/>
      <c r="Y783" s="1"/>
      <c r="Z783" s="1"/>
      <c r="AA783" s="1"/>
      <c r="AB783" s="1"/>
      <c r="AC783" s="7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7"/>
      <c r="Y784" s="1"/>
      <c r="Z784" s="1"/>
      <c r="AA784" s="1"/>
      <c r="AB784" s="1"/>
      <c r="AC784" s="7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7"/>
      <c r="Y785" s="1"/>
      <c r="Z785" s="1"/>
      <c r="AA785" s="1"/>
      <c r="AB785" s="1"/>
      <c r="AC785" s="7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7"/>
      <c r="Y786" s="1"/>
      <c r="Z786" s="1"/>
      <c r="AA786" s="1"/>
      <c r="AB786" s="1"/>
      <c r="AC786" s="7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7"/>
      <c r="Y787" s="1"/>
      <c r="Z787" s="1"/>
      <c r="AA787" s="1"/>
      <c r="AB787" s="1"/>
      <c r="AC787" s="7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7"/>
      <c r="Y788" s="1"/>
      <c r="Z788" s="1"/>
      <c r="AA788" s="1"/>
      <c r="AB788" s="1"/>
      <c r="AC788" s="7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7"/>
      <c r="Y789" s="1"/>
      <c r="Z789" s="1"/>
      <c r="AA789" s="1"/>
      <c r="AB789" s="1"/>
      <c r="AC789" s="7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7"/>
      <c r="Y790" s="1"/>
      <c r="Z790" s="1"/>
      <c r="AA790" s="1"/>
      <c r="AB790" s="1"/>
      <c r="AC790" s="7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7"/>
      <c r="Y791" s="1"/>
      <c r="Z791" s="1"/>
      <c r="AA791" s="1"/>
      <c r="AB791" s="1"/>
      <c r="AC791" s="7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7"/>
      <c r="Y792" s="1"/>
      <c r="Z792" s="1"/>
      <c r="AA792" s="1"/>
      <c r="AB792" s="1"/>
      <c r="AC792" s="7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7"/>
      <c r="Y793" s="1"/>
      <c r="Z793" s="1"/>
      <c r="AA793" s="1"/>
      <c r="AB793" s="1"/>
      <c r="AC793" s="7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7"/>
      <c r="Y794" s="1"/>
      <c r="Z794" s="1"/>
      <c r="AA794" s="1"/>
      <c r="AB794" s="1"/>
      <c r="AC794" s="7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7"/>
      <c r="Y795" s="1"/>
      <c r="Z795" s="1"/>
      <c r="AA795" s="1"/>
      <c r="AB795" s="1"/>
      <c r="AC795" s="7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7"/>
      <c r="Y796" s="1"/>
      <c r="Z796" s="1"/>
      <c r="AA796" s="1"/>
      <c r="AB796" s="1"/>
      <c r="AC796" s="7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7"/>
      <c r="Y797" s="1"/>
      <c r="Z797" s="1"/>
      <c r="AA797" s="1"/>
      <c r="AB797" s="1"/>
      <c r="AC797" s="7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7"/>
      <c r="Y798" s="1"/>
      <c r="Z798" s="1"/>
      <c r="AA798" s="1"/>
      <c r="AB798" s="1"/>
      <c r="AC798" s="7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7"/>
      <c r="Y799" s="1"/>
      <c r="Z799" s="1"/>
      <c r="AA799" s="1"/>
      <c r="AB799" s="1"/>
      <c r="AC799" s="7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7"/>
      <c r="Y800" s="1"/>
      <c r="Z800" s="1"/>
      <c r="AA800" s="1"/>
      <c r="AB800" s="1"/>
      <c r="AC800" s="7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7"/>
      <c r="Y801" s="1"/>
      <c r="Z801" s="1"/>
      <c r="AA801" s="1"/>
      <c r="AB801" s="1"/>
      <c r="AC801" s="7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7"/>
      <c r="Y802" s="1"/>
      <c r="Z802" s="1"/>
      <c r="AA802" s="1"/>
      <c r="AB802" s="1"/>
      <c r="AC802" s="7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7"/>
      <c r="Y803" s="1"/>
      <c r="Z803" s="1"/>
      <c r="AA803" s="1"/>
      <c r="AB803" s="1"/>
      <c r="AC803" s="7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7"/>
      <c r="Y804" s="1"/>
      <c r="Z804" s="1"/>
      <c r="AA804" s="1"/>
      <c r="AB804" s="1"/>
      <c r="AC804" s="7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7"/>
      <c r="Y805" s="1"/>
      <c r="Z805" s="1"/>
      <c r="AA805" s="1"/>
      <c r="AB805" s="1"/>
      <c r="AC805" s="7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7"/>
      <c r="Y806" s="1"/>
      <c r="Z806" s="1"/>
      <c r="AA806" s="1"/>
      <c r="AB806" s="1"/>
      <c r="AC806" s="7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7"/>
      <c r="Y807" s="1"/>
      <c r="Z807" s="1"/>
      <c r="AA807" s="1"/>
      <c r="AB807" s="1"/>
      <c r="AC807" s="7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7"/>
      <c r="Y808" s="1"/>
      <c r="Z808" s="1"/>
      <c r="AA808" s="1"/>
      <c r="AB808" s="1"/>
      <c r="AC808" s="7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7"/>
      <c r="Y809" s="1"/>
      <c r="Z809" s="1"/>
      <c r="AA809" s="1"/>
      <c r="AB809" s="1"/>
      <c r="AC809" s="7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7"/>
      <c r="Y810" s="1"/>
      <c r="Z810" s="1"/>
      <c r="AA810" s="1"/>
      <c r="AB810" s="1"/>
      <c r="AC810" s="7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7"/>
      <c r="Y811" s="1"/>
      <c r="Z811" s="1"/>
      <c r="AA811" s="1"/>
      <c r="AB811" s="1"/>
      <c r="AC811" s="7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7"/>
      <c r="Y812" s="1"/>
      <c r="Z812" s="1"/>
      <c r="AA812" s="1"/>
      <c r="AB812" s="1"/>
      <c r="AC812" s="7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7"/>
      <c r="Y813" s="1"/>
      <c r="Z813" s="1"/>
      <c r="AA813" s="1"/>
      <c r="AB813" s="1"/>
      <c r="AC813" s="7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7"/>
      <c r="Y814" s="1"/>
      <c r="Z814" s="1"/>
      <c r="AA814" s="1"/>
      <c r="AB814" s="1"/>
      <c r="AC814" s="7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7"/>
      <c r="Y815" s="1"/>
      <c r="Z815" s="1"/>
      <c r="AA815" s="1"/>
      <c r="AB815" s="1"/>
      <c r="AC815" s="7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7"/>
      <c r="Y816" s="1"/>
      <c r="Z816" s="1"/>
      <c r="AA816" s="1"/>
      <c r="AB816" s="1"/>
      <c r="AC816" s="7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7"/>
      <c r="Y817" s="1"/>
      <c r="Z817" s="1"/>
      <c r="AA817" s="1"/>
      <c r="AB817" s="1"/>
      <c r="AC817" s="7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7"/>
      <c r="Y818" s="1"/>
      <c r="Z818" s="1"/>
      <c r="AA818" s="1"/>
      <c r="AB818" s="1"/>
      <c r="AC818" s="7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7"/>
      <c r="Y819" s="1"/>
      <c r="Z819" s="1"/>
      <c r="AA819" s="1"/>
      <c r="AB819" s="1"/>
      <c r="AC819" s="7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7"/>
      <c r="Y820" s="1"/>
      <c r="Z820" s="1"/>
      <c r="AA820" s="1"/>
      <c r="AB820" s="1"/>
      <c r="AC820" s="7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7"/>
      <c r="Y821" s="1"/>
      <c r="Z821" s="1"/>
      <c r="AA821" s="1"/>
      <c r="AB821" s="1"/>
      <c r="AC821" s="7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7"/>
      <c r="Y822" s="1"/>
      <c r="Z822" s="1"/>
      <c r="AA822" s="1"/>
      <c r="AB822" s="1"/>
      <c r="AC822" s="7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7"/>
      <c r="Y823" s="1"/>
      <c r="Z823" s="1"/>
      <c r="AA823" s="1"/>
      <c r="AB823" s="1"/>
      <c r="AC823" s="7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7"/>
      <c r="Y824" s="1"/>
      <c r="Z824" s="1"/>
      <c r="AA824" s="1"/>
      <c r="AB824" s="1"/>
      <c r="AC824" s="7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7"/>
      <c r="Y825" s="1"/>
      <c r="Z825" s="1"/>
      <c r="AA825" s="1"/>
      <c r="AB825" s="1"/>
      <c r="AC825" s="7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7"/>
      <c r="Y826" s="1"/>
      <c r="Z826" s="1"/>
      <c r="AA826" s="1"/>
      <c r="AB826" s="1"/>
      <c r="AC826" s="7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7"/>
      <c r="Y827" s="1"/>
      <c r="Z827" s="1"/>
      <c r="AA827" s="1"/>
      <c r="AB827" s="1"/>
      <c r="AC827" s="7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7"/>
      <c r="Y828" s="1"/>
      <c r="Z828" s="1"/>
      <c r="AA828" s="1"/>
      <c r="AB828" s="1"/>
      <c r="AC828" s="7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7"/>
      <c r="Y829" s="1"/>
      <c r="Z829" s="1"/>
      <c r="AA829" s="1"/>
      <c r="AB829" s="1"/>
      <c r="AC829" s="7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7"/>
      <c r="Y830" s="1"/>
      <c r="Z830" s="1"/>
      <c r="AA830" s="1"/>
      <c r="AB830" s="1"/>
      <c r="AC830" s="7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7"/>
      <c r="Y831" s="1"/>
      <c r="Z831" s="1"/>
      <c r="AA831" s="1"/>
      <c r="AB831" s="1"/>
      <c r="AC831" s="7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7"/>
      <c r="Y832" s="1"/>
      <c r="Z832" s="1"/>
      <c r="AA832" s="1"/>
      <c r="AB832" s="1"/>
      <c r="AC832" s="7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7"/>
      <c r="Y833" s="1"/>
      <c r="Z833" s="1"/>
      <c r="AA833" s="1"/>
      <c r="AB833" s="1"/>
      <c r="AC833" s="7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7"/>
      <c r="Y834" s="1"/>
      <c r="Z834" s="1"/>
      <c r="AA834" s="1"/>
      <c r="AB834" s="1"/>
      <c r="AC834" s="7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7"/>
      <c r="Y835" s="1"/>
      <c r="Z835" s="1"/>
      <c r="AA835" s="1"/>
      <c r="AB835" s="1"/>
      <c r="AC835" s="7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7"/>
      <c r="Y836" s="1"/>
      <c r="Z836" s="1"/>
      <c r="AA836" s="1"/>
      <c r="AB836" s="1"/>
      <c r="AC836" s="7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7"/>
      <c r="Y837" s="1"/>
      <c r="Z837" s="1"/>
      <c r="AA837" s="1"/>
      <c r="AB837" s="1"/>
      <c r="AC837" s="7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7"/>
      <c r="Y838" s="1"/>
      <c r="Z838" s="1"/>
      <c r="AA838" s="1"/>
      <c r="AB838" s="1"/>
      <c r="AC838" s="7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7"/>
      <c r="Y839" s="1"/>
      <c r="Z839" s="1"/>
      <c r="AA839" s="1"/>
      <c r="AB839" s="1"/>
      <c r="AC839" s="7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7"/>
      <c r="Y840" s="1"/>
      <c r="Z840" s="1"/>
      <c r="AA840" s="1"/>
      <c r="AB840" s="1"/>
      <c r="AC840" s="7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7"/>
      <c r="Y841" s="1"/>
      <c r="Z841" s="1"/>
      <c r="AA841" s="1"/>
      <c r="AB841" s="1"/>
      <c r="AC841" s="7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7"/>
      <c r="Y842" s="1"/>
      <c r="Z842" s="1"/>
      <c r="AA842" s="1"/>
      <c r="AB842" s="1"/>
      <c r="AC842" s="7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7"/>
      <c r="Y843" s="1"/>
      <c r="Z843" s="1"/>
      <c r="AA843" s="1"/>
      <c r="AB843" s="1"/>
      <c r="AC843" s="7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7"/>
      <c r="Y844" s="1"/>
      <c r="Z844" s="1"/>
      <c r="AA844" s="1"/>
      <c r="AB844" s="1"/>
      <c r="AC844" s="7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7"/>
      <c r="Y845" s="1"/>
      <c r="Z845" s="1"/>
      <c r="AA845" s="1"/>
      <c r="AB845" s="1"/>
      <c r="AC845" s="7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7"/>
      <c r="Y846" s="1"/>
      <c r="Z846" s="1"/>
      <c r="AA846" s="1"/>
      <c r="AB846" s="1"/>
      <c r="AC846" s="7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7"/>
      <c r="Y847" s="1"/>
      <c r="Z847" s="1"/>
      <c r="AA847" s="1"/>
      <c r="AB847" s="1"/>
      <c r="AC847" s="7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7"/>
      <c r="Y848" s="1"/>
      <c r="Z848" s="1"/>
      <c r="AA848" s="1"/>
      <c r="AB848" s="1"/>
      <c r="AC848" s="7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7"/>
      <c r="Y849" s="1"/>
      <c r="Z849" s="1"/>
      <c r="AA849" s="1"/>
      <c r="AB849" s="1"/>
      <c r="AC849" s="7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7"/>
      <c r="Y850" s="1"/>
      <c r="Z850" s="1"/>
      <c r="AA850" s="1"/>
      <c r="AB850" s="1"/>
      <c r="AC850" s="7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7"/>
      <c r="Y851" s="1"/>
      <c r="Z851" s="1"/>
      <c r="AA851" s="1"/>
      <c r="AB851" s="1"/>
      <c r="AC851" s="7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7"/>
      <c r="Y852" s="1"/>
      <c r="Z852" s="1"/>
      <c r="AA852" s="1"/>
      <c r="AB852" s="1"/>
      <c r="AC852" s="7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7"/>
      <c r="Y853" s="1"/>
      <c r="Z853" s="1"/>
      <c r="AA853" s="1"/>
      <c r="AB853" s="1"/>
      <c r="AC853" s="7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7"/>
      <c r="Y854" s="1"/>
      <c r="Z854" s="1"/>
      <c r="AA854" s="1"/>
      <c r="AB854" s="1"/>
      <c r="AC854" s="7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7"/>
      <c r="Y855" s="1"/>
      <c r="Z855" s="1"/>
      <c r="AA855" s="1"/>
      <c r="AB855" s="1"/>
      <c r="AC855" s="7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7"/>
      <c r="Y856" s="1"/>
      <c r="Z856" s="1"/>
      <c r="AA856" s="1"/>
      <c r="AB856" s="1"/>
      <c r="AC856" s="7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7"/>
      <c r="Y857" s="1"/>
      <c r="Z857" s="1"/>
      <c r="AA857" s="1"/>
      <c r="AB857" s="1"/>
      <c r="AC857" s="7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7"/>
      <c r="Y858" s="1"/>
      <c r="Z858" s="1"/>
      <c r="AA858" s="1"/>
      <c r="AB858" s="1"/>
      <c r="AC858" s="7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7"/>
      <c r="Y859" s="1"/>
      <c r="Z859" s="1"/>
      <c r="AA859" s="1"/>
      <c r="AB859" s="1"/>
      <c r="AC859" s="7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7"/>
      <c r="Y860" s="1"/>
      <c r="Z860" s="1"/>
      <c r="AA860" s="1"/>
      <c r="AB860" s="1"/>
      <c r="AC860" s="7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7"/>
      <c r="Y861" s="1"/>
      <c r="Z861" s="1"/>
      <c r="AA861" s="1"/>
      <c r="AB861" s="1"/>
      <c r="AC861" s="7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7"/>
      <c r="Y862" s="1"/>
      <c r="Z862" s="1"/>
      <c r="AA862" s="1"/>
      <c r="AB862" s="1"/>
      <c r="AC862" s="7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7"/>
      <c r="Y863" s="1"/>
      <c r="Z863" s="1"/>
      <c r="AA863" s="1"/>
      <c r="AB863" s="1"/>
      <c r="AC863" s="7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7"/>
      <c r="Y864" s="1"/>
      <c r="Z864" s="1"/>
      <c r="AA864" s="1"/>
      <c r="AB864" s="1"/>
      <c r="AC864" s="7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7"/>
      <c r="Y865" s="1"/>
      <c r="Z865" s="1"/>
      <c r="AA865" s="1"/>
      <c r="AB865" s="1"/>
      <c r="AC865" s="7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7"/>
      <c r="Y866" s="1"/>
      <c r="Z866" s="1"/>
      <c r="AA866" s="1"/>
      <c r="AB866" s="1"/>
      <c r="AC866" s="7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7"/>
      <c r="Y867" s="1"/>
      <c r="Z867" s="1"/>
      <c r="AA867" s="1"/>
      <c r="AB867" s="1"/>
      <c r="AC867" s="7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7"/>
      <c r="Y868" s="1"/>
      <c r="Z868" s="1"/>
      <c r="AA868" s="1"/>
      <c r="AB868" s="1"/>
      <c r="AC868" s="7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7"/>
      <c r="Y869" s="1"/>
      <c r="Z869" s="1"/>
      <c r="AA869" s="1"/>
      <c r="AB869" s="1"/>
      <c r="AC869" s="7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7"/>
      <c r="Y870" s="1"/>
      <c r="Z870" s="1"/>
      <c r="AA870" s="1"/>
      <c r="AB870" s="1"/>
      <c r="AC870" s="7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7"/>
      <c r="Y871" s="1"/>
      <c r="Z871" s="1"/>
      <c r="AA871" s="1"/>
      <c r="AB871" s="1"/>
      <c r="AC871" s="7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7"/>
      <c r="Y872" s="1"/>
      <c r="Z872" s="1"/>
      <c r="AA872" s="1"/>
      <c r="AB872" s="1"/>
      <c r="AC872" s="7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7"/>
      <c r="Y873" s="1"/>
      <c r="Z873" s="1"/>
      <c r="AA873" s="1"/>
      <c r="AB873" s="1"/>
      <c r="AC873" s="7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7"/>
      <c r="Y874" s="1"/>
      <c r="Z874" s="1"/>
      <c r="AA874" s="1"/>
      <c r="AB874" s="1"/>
      <c r="AC874" s="7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7"/>
      <c r="Y875" s="1"/>
      <c r="Z875" s="1"/>
      <c r="AA875" s="1"/>
      <c r="AB875" s="1"/>
      <c r="AC875" s="7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7"/>
      <c r="Y876" s="1"/>
      <c r="Z876" s="1"/>
      <c r="AA876" s="1"/>
      <c r="AB876" s="1"/>
      <c r="AC876" s="7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7"/>
      <c r="Y877" s="1"/>
      <c r="Z877" s="1"/>
      <c r="AA877" s="1"/>
      <c r="AB877" s="1"/>
      <c r="AC877" s="7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7"/>
      <c r="Y878" s="1"/>
      <c r="Z878" s="1"/>
      <c r="AA878" s="1"/>
      <c r="AB878" s="1"/>
      <c r="AC878" s="7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7"/>
      <c r="Y879" s="1"/>
      <c r="Z879" s="1"/>
      <c r="AA879" s="1"/>
      <c r="AB879" s="1"/>
      <c r="AC879" s="7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7"/>
      <c r="Y880" s="1"/>
      <c r="Z880" s="1"/>
      <c r="AA880" s="1"/>
      <c r="AB880" s="1"/>
      <c r="AC880" s="7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7"/>
      <c r="Y881" s="1"/>
      <c r="Z881" s="1"/>
      <c r="AA881" s="1"/>
      <c r="AB881" s="1"/>
      <c r="AC881" s="7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7"/>
      <c r="Y882" s="1"/>
      <c r="Z882" s="1"/>
      <c r="AA882" s="1"/>
      <c r="AB882" s="1"/>
      <c r="AC882" s="7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7"/>
      <c r="Y883" s="1"/>
      <c r="Z883" s="1"/>
      <c r="AA883" s="1"/>
      <c r="AB883" s="1"/>
      <c r="AC883" s="7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7"/>
      <c r="Y884" s="1"/>
      <c r="Z884" s="1"/>
      <c r="AA884" s="1"/>
      <c r="AB884" s="1"/>
      <c r="AC884" s="7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7"/>
      <c r="Y885" s="1"/>
      <c r="Z885" s="1"/>
      <c r="AA885" s="1"/>
      <c r="AB885" s="1"/>
      <c r="AC885" s="7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7"/>
      <c r="Y886" s="1"/>
      <c r="Z886" s="1"/>
      <c r="AA886" s="1"/>
      <c r="AB886" s="1"/>
      <c r="AC886" s="7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7"/>
      <c r="Y887" s="1"/>
      <c r="Z887" s="1"/>
      <c r="AA887" s="1"/>
      <c r="AB887" s="1"/>
      <c r="AC887" s="7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7"/>
      <c r="Y888" s="1"/>
      <c r="Z888" s="1"/>
      <c r="AA888" s="1"/>
      <c r="AB888" s="1"/>
      <c r="AC888" s="7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7"/>
      <c r="Y889" s="1"/>
      <c r="Z889" s="1"/>
      <c r="AA889" s="1"/>
      <c r="AB889" s="1"/>
      <c r="AC889" s="7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7"/>
      <c r="Y890" s="1"/>
      <c r="Z890" s="1"/>
      <c r="AA890" s="1"/>
      <c r="AB890" s="1"/>
      <c r="AC890" s="7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7"/>
      <c r="Y891" s="1"/>
      <c r="Z891" s="1"/>
      <c r="AA891" s="1"/>
      <c r="AB891" s="1"/>
      <c r="AC891" s="7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7"/>
      <c r="Y892" s="1"/>
      <c r="Z892" s="1"/>
      <c r="AA892" s="1"/>
      <c r="AB892" s="1"/>
      <c r="AC892" s="7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7"/>
      <c r="Y893" s="1"/>
      <c r="Z893" s="1"/>
      <c r="AA893" s="1"/>
      <c r="AB893" s="1"/>
      <c r="AC893" s="7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7"/>
      <c r="Y894" s="1"/>
      <c r="Z894" s="1"/>
      <c r="AA894" s="1"/>
      <c r="AB894" s="1"/>
      <c r="AC894" s="7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7"/>
      <c r="Y895" s="1"/>
      <c r="Z895" s="1"/>
      <c r="AA895" s="1"/>
      <c r="AB895" s="1"/>
      <c r="AC895" s="7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7"/>
      <c r="Y896" s="1"/>
      <c r="Z896" s="1"/>
      <c r="AA896" s="1"/>
      <c r="AB896" s="1"/>
      <c r="AC896" s="7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7"/>
      <c r="Y897" s="1"/>
      <c r="Z897" s="1"/>
      <c r="AA897" s="1"/>
      <c r="AB897" s="1"/>
      <c r="AC897" s="7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7"/>
      <c r="Y898" s="1"/>
      <c r="Z898" s="1"/>
      <c r="AA898" s="1"/>
      <c r="AB898" s="1"/>
      <c r="AC898" s="7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7"/>
      <c r="Y899" s="1"/>
      <c r="Z899" s="1"/>
      <c r="AA899" s="1"/>
      <c r="AB899" s="1"/>
      <c r="AC899" s="7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7"/>
      <c r="Y900" s="1"/>
      <c r="Z900" s="1"/>
      <c r="AA900" s="1"/>
      <c r="AB900" s="1"/>
      <c r="AC900" s="7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7"/>
      <c r="Y901" s="1"/>
      <c r="Z901" s="1"/>
      <c r="AA901" s="1"/>
      <c r="AB901" s="1"/>
      <c r="AC901" s="7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7"/>
      <c r="Y902" s="1"/>
      <c r="Z902" s="1"/>
      <c r="AA902" s="1"/>
      <c r="AB902" s="1"/>
      <c r="AC902" s="7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7"/>
      <c r="Y903" s="1"/>
      <c r="Z903" s="1"/>
      <c r="AA903" s="1"/>
      <c r="AB903" s="1"/>
      <c r="AC903" s="7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7"/>
      <c r="Y904" s="1"/>
      <c r="Z904" s="1"/>
      <c r="AA904" s="1"/>
      <c r="AB904" s="1"/>
      <c r="AC904" s="7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7"/>
      <c r="Y905" s="1"/>
      <c r="Z905" s="1"/>
      <c r="AA905" s="1"/>
      <c r="AB905" s="1"/>
      <c r="AC905" s="7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7"/>
      <c r="Y906" s="1"/>
      <c r="Z906" s="1"/>
      <c r="AA906" s="1"/>
      <c r="AB906" s="1"/>
      <c r="AC906" s="7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7"/>
      <c r="Y907" s="1"/>
      <c r="Z907" s="1"/>
      <c r="AA907" s="1"/>
      <c r="AB907" s="1"/>
      <c r="AC907" s="7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7"/>
      <c r="Y908" s="1"/>
      <c r="Z908" s="1"/>
      <c r="AA908" s="1"/>
      <c r="AB908" s="1"/>
      <c r="AC908" s="7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7"/>
      <c r="Y909" s="1"/>
      <c r="Z909" s="1"/>
      <c r="AA909" s="1"/>
      <c r="AB909" s="1"/>
      <c r="AC909" s="7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7"/>
      <c r="Y910" s="1"/>
      <c r="Z910" s="1"/>
      <c r="AA910" s="1"/>
      <c r="AB910" s="1"/>
      <c r="AC910" s="7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7"/>
      <c r="Y911" s="1"/>
      <c r="Z911" s="1"/>
      <c r="AA911" s="1"/>
      <c r="AB911" s="1"/>
      <c r="AC911" s="7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7"/>
      <c r="Y912" s="1"/>
      <c r="Z912" s="1"/>
      <c r="AA912" s="1"/>
      <c r="AB912" s="1"/>
      <c r="AC912" s="7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7"/>
      <c r="Y913" s="1"/>
      <c r="Z913" s="1"/>
      <c r="AA913" s="1"/>
      <c r="AB913" s="1"/>
      <c r="AC913" s="7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7"/>
      <c r="Y914" s="1"/>
      <c r="Z914" s="1"/>
      <c r="AA914" s="1"/>
      <c r="AB914" s="1"/>
      <c r="AC914" s="7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7"/>
      <c r="Y915" s="1"/>
      <c r="Z915" s="1"/>
      <c r="AA915" s="1"/>
      <c r="AB915" s="1"/>
      <c r="AC915" s="7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7"/>
      <c r="Y916" s="1"/>
      <c r="Z916" s="1"/>
      <c r="AA916" s="1"/>
      <c r="AB916" s="1"/>
      <c r="AC916" s="7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7"/>
      <c r="Y917" s="1"/>
      <c r="Z917" s="1"/>
      <c r="AA917" s="1"/>
      <c r="AB917" s="1"/>
      <c r="AC917" s="7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7"/>
      <c r="Y918" s="1"/>
      <c r="Z918" s="1"/>
      <c r="AA918" s="1"/>
      <c r="AB918" s="1"/>
      <c r="AC918" s="7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7"/>
      <c r="Y919" s="1"/>
      <c r="Z919" s="1"/>
      <c r="AA919" s="1"/>
      <c r="AB919" s="1"/>
      <c r="AC919" s="7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7"/>
      <c r="Y920" s="1"/>
      <c r="Z920" s="1"/>
      <c r="AA920" s="1"/>
      <c r="AB920" s="1"/>
      <c r="AC920" s="7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7"/>
      <c r="Y921" s="1"/>
      <c r="Z921" s="1"/>
      <c r="AA921" s="1"/>
      <c r="AB921" s="1"/>
      <c r="AC921" s="7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7"/>
      <c r="Y922" s="1"/>
      <c r="Z922" s="1"/>
      <c r="AA922" s="1"/>
      <c r="AB922" s="1"/>
      <c r="AC922" s="7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7"/>
      <c r="Y923" s="1"/>
      <c r="Z923" s="1"/>
      <c r="AA923" s="1"/>
      <c r="AB923" s="1"/>
      <c r="AC923" s="7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7"/>
      <c r="Y924" s="1"/>
      <c r="Z924" s="1"/>
      <c r="AA924" s="1"/>
      <c r="AB924" s="1"/>
      <c r="AC924" s="7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7"/>
      <c r="Y925" s="1"/>
      <c r="Z925" s="1"/>
      <c r="AA925" s="1"/>
      <c r="AB925" s="1"/>
      <c r="AC925" s="7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7"/>
      <c r="Y926" s="1"/>
      <c r="Z926" s="1"/>
      <c r="AA926" s="1"/>
      <c r="AB926" s="1"/>
      <c r="AC926" s="7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7"/>
      <c r="Y927" s="1"/>
      <c r="Z927" s="1"/>
      <c r="AA927" s="1"/>
      <c r="AB927" s="1"/>
      <c r="AC927" s="7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7"/>
      <c r="Y928" s="1"/>
      <c r="Z928" s="1"/>
      <c r="AA928" s="1"/>
      <c r="AB928" s="1"/>
      <c r="AC928" s="7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7"/>
      <c r="Y929" s="1"/>
      <c r="Z929" s="1"/>
      <c r="AA929" s="1"/>
      <c r="AB929" s="1"/>
      <c r="AC929" s="7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7"/>
      <c r="Y930" s="1"/>
      <c r="Z930" s="1"/>
      <c r="AA930" s="1"/>
      <c r="AB930" s="1"/>
      <c r="AC930" s="7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7"/>
      <c r="Y931" s="1"/>
      <c r="Z931" s="1"/>
      <c r="AA931" s="1"/>
      <c r="AB931" s="1"/>
      <c r="AC931" s="7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7"/>
      <c r="Y932" s="1"/>
      <c r="Z932" s="1"/>
      <c r="AA932" s="1"/>
      <c r="AB932" s="1"/>
      <c r="AC932" s="7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7"/>
      <c r="Y933" s="1"/>
      <c r="Z933" s="1"/>
      <c r="AA933" s="1"/>
      <c r="AB933" s="1"/>
      <c r="AC933" s="7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7"/>
      <c r="Y934" s="1"/>
      <c r="Z934" s="1"/>
      <c r="AA934" s="1"/>
      <c r="AB934" s="1"/>
      <c r="AC934" s="7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7"/>
      <c r="Y935" s="1"/>
      <c r="Z935" s="1"/>
      <c r="AA935" s="1"/>
      <c r="AB935" s="1"/>
      <c r="AC935" s="7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7"/>
      <c r="Y936" s="1"/>
      <c r="Z936" s="1"/>
      <c r="AA936" s="1"/>
      <c r="AB936" s="1"/>
      <c r="AC936" s="7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7"/>
      <c r="Y937" s="1"/>
      <c r="Z937" s="1"/>
      <c r="AA937" s="1"/>
      <c r="AB937" s="1"/>
      <c r="AC937" s="7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7"/>
      <c r="Y938" s="1"/>
      <c r="Z938" s="1"/>
      <c r="AA938" s="1"/>
      <c r="AB938" s="1"/>
      <c r="AC938" s="7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7"/>
      <c r="Y939" s="1"/>
      <c r="Z939" s="1"/>
      <c r="AA939" s="1"/>
      <c r="AB939" s="1"/>
      <c r="AC939" s="7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7"/>
      <c r="Y940" s="1"/>
      <c r="Z940" s="1"/>
      <c r="AA940" s="1"/>
      <c r="AB940" s="1"/>
      <c r="AC940" s="7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7"/>
      <c r="Y941" s="1"/>
      <c r="Z941" s="1"/>
      <c r="AA941" s="1"/>
      <c r="AB941" s="1"/>
      <c r="AC941" s="7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7"/>
      <c r="Y942" s="1"/>
      <c r="Z942" s="1"/>
      <c r="AA942" s="1"/>
      <c r="AB942" s="1"/>
      <c r="AC942" s="7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7"/>
      <c r="Y943" s="1"/>
      <c r="Z943" s="1"/>
      <c r="AA943" s="1"/>
      <c r="AB943" s="1"/>
      <c r="AC943" s="7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7"/>
      <c r="Y944" s="1"/>
      <c r="Z944" s="1"/>
      <c r="AA944" s="1"/>
      <c r="AB944" s="1"/>
      <c r="AC944" s="7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7"/>
      <c r="Y945" s="1"/>
      <c r="Z945" s="1"/>
      <c r="AA945" s="1"/>
      <c r="AB945" s="1"/>
      <c r="AC945" s="7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7"/>
      <c r="Y946" s="1"/>
      <c r="Z946" s="1"/>
      <c r="AA946" s="1"/>
      <c r="AB946" s="1"/>
      <c r="AC946" s="7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7"/>
      <c r="Y947" s="1"/>
      <c r="Z947" s="1"/>
      <c r="AA947" s="1"/>
      <c r="AB947" s="1"/>
      <c r="AC947" s="7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7"/>
      <c r="Y948" s="1"/>
      <c r="Z948" s="1"/>
      <c r="AA948" s="1"/>
      <c r="AB948" s="1"/>
      <c r="AC948" s="7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7"/>
      <c r="Y949" s="1"/>
      <c r="Z949" s="1"/>
      <c r="AA949" s="1"/>
      <c r="AB949" s="1"/>
      <c r="AC949" s="7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7"/>
      <c r="Y950" s="1"/>
      <c r="Z950" s="1"/>
      <c r="AA950" s="1"/>
      <c r="AB950" s="1"/>
      <c r="AC950" s="7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7"/>
      <c r="Y951" s="1"/>
      <c r="Z951" s="1"/>
      <c r="AA951" s="1"/>
      <c r="AB951" s="1"/>
      <c r="AC951" s="7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7"/>
      <c r="Y952" s="1"/>
      <c r="Z952" s="1"/>
      <c r="AA952" s="1"/>
      <c r="AB952" s="1"/>
      <c r="AC952" s="7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7"/>
      <c r="Y953" s="1"/>
      <c r="Z953" s="1"/>
      <c r="AA953" s="1"/>
      <c r="AB953" s="1"/>
      <c r="AC953" s="7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7"/>
      <c r="Y954" s="1"/>
      <c r="Z954" s="1"/>
      <c r="AA954" s="1"/>
      <c r="AB954" s="1"/>
      <c r="AC954" s="7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7"/>
      <c r="Y955" s="1"/>
      <c r="Z955" s="1"/>
      <c r="AA955" s="1"/>
      <c r="AB955" s="1"/>
      <c r="AC955" s="7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7"/>
      <c r="Y956" s="1"/>
      <c r="Z956" s="1"/>
      <c r="AA956" s="1"/>
      <c r="AB956" s="1"/>
      <c r="AC956" s="7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7"/>
      <c r="Y957" s="1"/>
      <c r="Z957" s="1"/>
      <c r="AA957" s="1"/>
      <c r="AB957" s="1"/>
      <c r="AC957" s="7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7"/>
      <c r="Y958" s="1"/>
      <c r="Z958" s="1"/>
      <c r="AA958" s="1"/>
      <c r="AB958" s="1"/>
      <c r="AC958" s="7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7"/>
      <c r="Y959" s="1"/>
      <c r="Z959" s="1"/>
      <c r="AA959" s="1"/>
      <c r="AB959" s="1"/>
      <c r="AC959" s="7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7"/>
      <c r="Y960" s="1"/>
      <c r="Z960" s="1"/>
      <c r="AA960" s="1"/>
      <c r="AB960" s="1"/>
      <c r="AC960" s="7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7"/>
      <c r="Y961" s="1"/>
      <c r="Z961" s="1"/>
      <c r="AA961" s="1"/>
      <c r="AB961" s="1"/>
      <c r="AC961" s="7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7"/>
      <c r="Y962" s="1"/>
      <c r="Z962" s="1"/>
      <c r="AA962" s="1"/>
      <c r="AB962" s="1"/>
      <c r="AC962" s="7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7"/>
      <c r="Y963" s="1"/>
      <c r="Z963" s="1"/>
      <c r="AA963" s="1"/>
      <c r="AB963" s="1"/>
      <c r="AC963" s="7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7"/>
      <c r="Y964" s="1"/>
      <c r="Z964" s="1"/>
      <c r="AA964" s="1"/>
      <c r="AB964" s="1"/>
      <c r="AC964" s="7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7"/>
      <c r="Y965" s="1"/>
      <c r="Z965" s="1"/>
      <c r="AA965" s="1"/>
      <c r="AB965" s="1"/>
      <c r="AC965" s="7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7"/>
      <c r="Y966" s="1"/>
      <c r="Z966" s="1"/>
      <c r="AA966" s="1"/>
      <c r="AB966" s="1"/>
      <c r="AC966" s="7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7"/>
      <c r="Y967" s="1"/>
      <c r="Z967" s="1"/>
      <c r="AA967" s="1"/>
      <c r="AB967" s="1"/>
      <c r="AC967" s="7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7"/>
      <c r="Y968" s="1"/>
      <c r="Z968" s="1"/>
      <c r="AA968" s="1"/>
      <c r="AB968" s="1"/>
      <c r="AC968" s="7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7"/>
      <c r="Y969" s="1"/>
      <c r="Z969" s="1"/>
      <c r="AA969" s="1"/>
      <c r="AB969" s="1"/>
      <c r="AC969" s="7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7"/>
      <c r="Y970" s="1"/>
      <c r="Z970" s="1"/>
      <c r="AA970" s="1"/>
      <c r="AB970" s="1"/>
      <c r="AC970" s="7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7"/>
      <c r="Y971" s="1"/>
      <c r="Z971" s="1"/>
      <c r="AA971" s="1"/>
      <c r="AB971" s="1"/>
      <c r="AC971" s="7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7"/>
      <c r="Y972" s="1"/>
      <c r="Z972" s="1"/>
      <c r="AA972" s="1"/>
      <c r="AB972" s="1"/>
      <c r="AC972" s="7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7"/>
      <c r="Y973" s="1"/>
      <c r="Z973" s="1"/>
      <c r="AA973" s="1"/>
      <c r="AB973" s="1"/>
      <c r="AC973" s="7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7"/>
      <c r="Y974" s="1"/>
      <c r="Z974" s="1"/>
      <c r="AA974" s="1"/>
      <c r="AB974" s="1"/>
      <c r="AC974" s="7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7"/>
      <c r="Y975" s="1"/>
      <c r="Z975" s="1"/>
      <c r="AA975" s="1"/>
      <c r="AB975" s="1"/>
      <c r="AC975" s="7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7"/>
      <c r="Y976" s="1"/>
      <c r="Z976" s="1"/>
      <c r="AA976" s="1"/>
      <c r="AB976" s="1"/>
      <c r="AC976" s="7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7"/>
      <c r="Y977" s="1"/>
      <c r="Z977" s="1"/>
      <c r="AA977" s="1"/>
      <c r="AB977" s="1"/>
      <c r="AC977" s="7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7"/>
      <c r="Y978" s="1"/>
      <c r="Z978" s="1"/>
      <c r="AA978" s="1"/>
      <c r="AB978" s="1"/>
      <c r="AC978" s="7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7"/>
      <c r="Y979" s="1"/>
      <c r="Z979" s="1"/>
      <c r="AA979" s="1"/>
      <c r="AB979" s="1"/>
      <c r="AC979" s="7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7"/>
      <c r="Y980" s="1"/>
      <c r="Z980" s="1"/>
      <c r="AA980" s="1"/>
      <c r="AB980" s="1"/>
      <c r="AC980" s="7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7"/>
      <c r="Y981" s="1"/>
      <c r="Z981" s="1"/>
      <c r="AA981" s="1"/>
      <c r="AB981" s="1"/>
      <c r="AC981" s="7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7"/>
      <c r="Y982" s="1"/>
      <c r="Z982" s="1"/>
      <c r="AA982" s="1"/>
      <c r="AB982" s="1"/>
      <c r="AC982" s="7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7"/>
      <c r="Y983" s="1"/>
      <c r="Z983" s="1"/>
      <c r="AA983" s="1"/>
      <c r="AB983" s="1"/>
      <c r="AC983" s="7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7"/>
      <c r="Y984" s="1"/>
      <c r="Z984" s="1"/>
      <c r="AA984" s="1"/>
      <c r="AB984" s="1"/>
      <c r="AC984" s="7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7"/>
      <c r="Y985" s="1"/>
      <c r="Z985" s="1"/>
      <c r="AA985" s="1"/>
      <c r="AB985" s="1"/>
      <c r="AC985" s="7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7"/>
      <c r="Y986" s="1"/>
      <c r="Z986" s="1"/>
      <c r="AA986" s="1"/>
      <c r="AB986" s="1"/>
      <c r="AC986" s="7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7"/>
      <c r="Y987" s="1"/>
      <c r="Z987" s="1"/>
      <c r="AA987" s="1"/>
      <c r="AB987" s="1"/>
      <c r="AC987" s="7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7"/>
      <c r="Y988" s="1"/>
      <c r="Z988" s="1"/>
      <c r="AA988" s="1"/>
      <c r="AB988" s="1"/>
      <c r="AC988" s="7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7"/>
      <c r="Y989" s="1"/>
      <c r="Z989" s="1"/>
      <c r="AA989" s="1"/>
      <c r="AB989" s="1"/>
      <c r="AC989" s="7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7"/>
      <c r="Y990" s="1"/>
      <c r="Z990" s="1"/>
      <c r="AA990" s="1"/>
      <c r="AB990" s="1"/>
      <c r="AC990" s="7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7"/>
      <c r="Y991" s="1"/>
      <c r="Z991" s="1"/>
      <c r="AA991" s="1"/>
      <c r="AB991" s="1"/>
      <c r="AC991" s="7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7"/>
      <c r="Y992" s="1"/>
      <c r="Z992" s="1"/>
      <c r="AA992" s="1"/>
      <c r="AB992" s="1"/>
      <c r="AC992" s="7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7"/>
      <c r="Y993" s="1"/>
      <c r="Z993" s="1"/>
      <c r="AA993" s="1"/>
      <c r="AB993" s="1"/>
      <c r="AC993" s="7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7"/>
      <c r="Y994" s="1"/>
      <c r="Z994" s="1"/>
      <c r="AA994" s="1"/>
      <c r="AB994" s="1"/>
      <c r="AC994" s="7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7"/>
      <c r="Y995" s="1"/>
      <c r="Z995" s="1"/>
      <c r="AA995" s="1"/>
      <c r="AB995" s="1"/>
      <c r="AC995" s="7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7"/>
      <c r="Y996" s="1"/>
      <c r="Z996" s="1"/>
      <c r="AA996" s="1"/>
      <c r="AB996" s="1"/>
      <c r="AC996" s="7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7"/>
      <c r="Y997" s="1"/>
      <c r="Z997" s="1"/>
      <c r="AA997" s="1"/>
      <c r="AB997" s="1"/>
      <c r="AC997" s="7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7"/>
      <c r="Y998" s="1"/>
      <c r="Z998" s="1"/>
      <c r="AA998" s="1"/>
      <c r="AB998" s="1"/>
      <c r="AC998" s="7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7"/>
      <c r="Y999" s="1"/>
      <c r="Z999" s="1"/>
      <c r="AA999" s="1"/>
      <c r="AB999" s="1"/>
      <c r="AC999" s="7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7"/>
      <c r="Y1000" s="1"/>
      <c r="Z1000" s="1"/>
      <c r="AA1000" s="1"/>
      <c r="AB1000" s="1"/>
      <c r="AC1000" s="7"/>
    </row>
  </sheetData>
  <mergeCells count="5">
    <mergeCell ref="L2:O2"/>
    <mergeCell ref="A119:B119"/>
    <mergeCell ref="B1:Y1"/>
    <mergeCell ref="B121:C121"/>
    <mergeCell ref="B124:C124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0"/>
  <cols>
    <col customWidth="1" min="1" max="1" width="8.5"/>
    <col customWidth="1" min="2" max="2" width="34.75"/>
    <col customWidth="1" hidden="1" min="3" max="5" width="14.0"/>
    <col customWidth="1" min="6" max="6" width="12.0"/>
    <col customWidth="1" hidden="1" min="7" max="11" width="11.75"/>
    <col customWidth="1" hidden="1" min="12" max="12" width="10.88"/>
    <col customWidth="1" hidden="1" min="13" max="13" width="10.13"/>
    <col customWidth="1" hidden="1" min="14" max="14" width="8.25"/>
    <col customWidth="1" hidden="1" min="15" max="16" width="11.5"/>
    <col customWidth="1" hidden="1" min="17" max="17" width="11.25"/>
    <col customWidth="1" hidden="1" min="18" max="18" width="12.38"/>
    <col customWidth="1" hidden="1" min="19" max="19" width="5.88"/>
    <col customWidth="1" hidden="1" min="20" max="20" width="13.75"/>
    <col customWidth="1" hidden="1" min="21" max="25" width="8.25"/>
    <col customWidth="1" hidden="1" min="26" max="26"/>
    <col customWidth="1" min="27" max="27" width="13.0"/>
    <col customWidth="1" min="28" max="28" width="11.88"/>
    <col customWidth="1" min="29" max="32" width="13.25"/>
  </cols>
  <sheetData>
    <row r="1" ht="69.0" customHeight="1">
      <c r="A1" s="1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F1" s="7"/>
    </row>
    <row r="2" ht="42.75" customHeight="1">
      <c r="A2" s="8" t="s">
        <v>3</v>
      </c>
      <c r="B2" s="10" t="s">
        <v>4</v>
      </c>
      <c r="C2" s="8" t="s">
        <v>5</v>
      </c>
      <c r="D2" s="8" t="s">
        <v>6</v>
      </c>
      <c r="E2" s="12" t="s">
        <v>7</v>
      </c>
      <c r="F2" s="8" t="s">
        <v>8</v>
      </c>
      <c r="G2" s="14" t="s">
        <v>9</v>
      </c>
      <c r="H2" s="14" t="s">
        <v>10</v>
      </c>
      <c r="I2" s="8" t="s">
        <v>11</v>
      </c>
      <c r="J2" s="8" t="s">
        <v>12</v>
      </c>
      <c r="K2" s="8" t="s">
        <v>13</v>
      </c>
      <c r="L2" s="16" t="s">
        <v>14</v>
      </c>
      <c r="M2" s="16" t="s">
        <v>15</v>
      </c>
      <c r="N2" s="18"/>
      <c r="O2" s="20" t="s">
        <v>16</v>
      </c>
      <c r="P2" s="9"/>
      <c r="Q2" s="9"/>
      <c r="R2" s="22"/>
      <c r="S2" s="18"/>
      <c r="T2" s="18"/>
      <c r="U2" s="24"/>
      <c r="V2" s="18"/>
      <c r="W2" s="18"/>
      <c r="X2" s="18"/>
      <c r="Y2" s="18"/>
      <c r="Z2" s="18"/>
      <c r="AA2" s="8" t="s">
        <v>17</v>
      </c>
      <c r="AB2" s="8" t="s">
        <v>18</v>
      </c>
      <c r="AC2" s="1"/>
      <c r="AD2" s="1"/>
      <c r="AE2" s="1"/>
      <c r="AF2" s="7"/>
    </row>
    <row r="3" ht="26.25" customHeight="1">
      <c r="A3" s="26">
        <v>1000.0</v>
      </c>
      <c r="B3" s="28" t="s">
        <v>19</v>
      </c>
      <c r="C3" s="28" t="s">
        <v>20</v>
      </c>
      <c r="D3" s="30"/>
      <c r="E3" s="30" t="s">
        <v>20</v>
      </c>
      <c r="F3" s="31"/>
      <c r="G3" s="32"/>
      <c r="H3" s="32"/>
      <c r="I3" s="32"/>
      <c r="J3" s="32"/>
      <c r="K3" s="32"/>
      <c r="L3" s="33"/>
      <c r="M3" s="33"/>
      <c r="N3" s="33"/>
      <c r="O3" s="35" t="s">
        <v>22</v>
      </c>
      <c r="P3" s="35" t="s">
        <v>23</v>
      </c>
      <c r="Q3" s="35" t="s">
        <v>24</v>
      </c>
      <c r="R3" s="35" t="s">
        <v>25</v>
      </c>
      <c r="S3" s="33"/>
      <c r="T3" s="33"/>
      <c r="U3" s="33"/>
      <c r="V3" s="33"/>
      <c r="W3" s="33"/>
      <c r="X3" s="33"/>
      <c r="Y3" s="33"/>
      <c r="Z3" s="38"/>
      <c r="AA3" s="40"/>
      <c r="AB3" s="38"/>
      <c r="AF3" s="7"/>
    </row>
    <row r="4" ht="15.0" customHeight="1">
      <c r="A4" s="27">
        <v>1100.0</v>
      </c>
      <c r="B4" s="29" t="s">
        <v>21</v>
      </c>
      <c r="C4" s="34">
        <f t="shared" ref="C4:G4" si="1">C5</f>
        <v>18846379.2</v>
      </c>
      <c r="D4" s="34">
        <f t="shared" si="1"/>
        <v>18729399</v>
      </c>
      <c r="E4" s="43">
        <f t="shared" si="1"/>
        <v>18614091.79</v>
      </c>
      <c r="F4" s="34">
        <f t="shared" si="1"/>
        <v>18480151.2</v>
      </c>
      <c r="G4" s="45">
        <f t="shared" si="1"/>
        <v>18474151.2</v>
      </c>
      <c r="H4" s="45">
        <f t="shared" ref="H4:H22" si="3">F4-G4</f>
        <v>6000</v>
      </c>
      <c r="I4" s="47">
        <v>1.8677006E7</v>
      </c>
      <c r="J4" s="49"/>
      <c r="K4" s="49"/>
      <c r="L4" s="51"/>
      <c r="M4" s="51"/>
      <c r="N4" s="52">
        <f>C4-D4</f>
        <v>116980.2</v>
      </c>
      <c r="O4" s="34">
        <f t="shared" ref="O4:R4" si="2">O5</f>
        <v>4973335.2</v>
      </c>
      <c r="P4" s="34">
        <f t="shared" si="2"/>
        <v>4099586.4</v>
      </c>
      <c r="Q4" s="34">
        <f t="shared" si="2"/>
        <v>4951299.6</v>
      </c>
      <c r="R4" s="34">
        <f t="shared" si="2"/>
        <v>4822158</v>
      </c>
      <c r="S4" s="51"/>
      <c r="T4" s="51"/>
      <c r="U4" s="51"/>
      <c r="V4" s="51"/>
      <c r="W4" s="51"/>
      <c r="X4" s="51"/>
      <c r="Y4" s="51"/>
      <c r="Z4" s="51"/>
      <c r="AA4" s="54"/>
      <c r="AB4" s="51"/>
      <c r="AF4" s="7"/>
    </row>
    <row r="5">
      <c r="A5" s="39">
        <v>1131.0</v>
      </c>
      <c r="B5" s="42" t="s">
        <v>26</v>
      </c>
      <c r="C5" s="44">
        <v>1.88463792E7</v>
      </c>
      <c r="D5" s="46">
        <v>1.8729399E7</v>
      </c>
      <c r="E5" s="55">
        <v>1.861409179E7</v>
      </c>
      <c r="F5" s="46">
        <v>1.84801512E7</v>
      </c>
      <c r="G5" s="47">
        <v>1.84741512E7</v>
      </c>
      <c r="H5" s="47">
        <f t="shared" si="3"/>
        <v>6000</v>
      </c>
      <c r="I5" s="47">
        <v>1.8677006E7</v>
      </c>
      <c r="J5" s="49">
        <f t="shared" ref="J5:J36" si="5">C5-I5</f>
        <v>169373.2</v>
      </c>
      <c r="K5" s="56">
        <v>1.927698396E7</v>
      </c>
      <c r="L5" s="51"/>
      <c r="M5" s="51"/>
      <c r="N5" s="51"/>
      <c r="O5" s="58">
        <v>4973335.2</v>
      </c>
      <c r="P5" s="58">
        <v>4099586.4</v>
      </c>
      <c r="Q5" s="58">
        <v>4951299.6</v>
      </c>
      <c r="R5" s="58">
        <v>4822158.0</v>
      </c>
      <c r="S5" s="51"/>
      <c r="T5" s="51"/>
      <c r="U5" s="51"/>
      <c r="V5" s="51"/>
      <c r="W5" s="51"/>
      <c r="X5" s="51"/>
      <c r="Y5" s="51"/>
      <c r="Z5" s="51"/>
      <c r="AA5" s="54"/>
      <c r="AB5" s="51"/>
      <c r="AF5" s="7"/>
    </row>
    <row r="6" ht="26.25" customHeight="1">
      <c r="A6" s="50">
        <v>1300.0</v>
      </c>
      <c r="B6" s="29" t="s">
        <v>27</v>
      </c>
      <c r="C6" s="34">
        <f t="shared" ref="C6:G6" si="4">SUM(C7:C9)</f>
        <v>3008069.14</v>
      </c>
      <c r="D6" s="34">
        <f t="shared" si="4"/>
        <v>2981028.52</v>
      </c>
      <c r="E6" s="43">
        <f t="shared" si="4"/>
        <v>2966086.5</v>
      </c>
      <c r="F6" s="34">
        <f t="shared" si="4"/>
        <v>2950139.793</v>
      </c>
      <c r="G6" s="45">
        <f t="shared" si="4"/>
        <v>2875275.67</v>
      </c>
      <c r="H6" s="45">
        <f t="shared" si="3"/>
        <v>74864.12333</v>
      </c>
      <c r="I6" s="47">
        <v>2987766.5</v>
      </c>
      <c r="J6" s="49">
        <f t="shared" si="5"/>
        <v>20302.64</v>
      </c>
      <c r="K6" s="49"/>
      <c r="L6" s="51"/>
      <c r="M6" s="51"/>
      <c r="N6" s="52">
        <f>C6-D6</f>
        <v>27040.62</v>
      </c>
      <c r="O6" s="34">
        <f t="shared" ref="O6:R6" si="6">SUM(O7:O9)</f>
        <v>793603.5</v>
      </c>
      <c r="P6" s="34">
        <f t="shared" si="6"/>
        <v>645502.9</v>
      </c>
      <c r="Q6" s="34">
        <f t="shared" si="6"/>
        <v>784757.75</v>
      </c>
      <c r="R6" s="34">
        <f t="shared" si="6"/>
        <v>784204.99</v>
      </c>
      <c r="S6" s="51"/>
      <c r="T6" s="51"/>
      <c r="U6" s="51"/>
      <c r="V6" s="51"/>
      <c r="W6" s="51"/>
      <c r="X6" s="51"/>
      <c r="Y6" s="51"/>
      <c r="Z6" s="51"/>
      <c r="AA6" s="54"/>
      <c r="AB6" s="51"/>
      <c r="AF6" s="7"/>
    </row>
    <row r="7" ht="26.25" customHeight="1">
      <c r="A7" s="39">
        <v>1311.0</v>
      </c>
      <c r="B7" s="42" t="s">
        <v>28</v>
      </c>
      <c r="C7" s="44">
        <v>128761.2</v>
      </c>
      <c r="D7" s="46">
        <v>119591.52</v>
      </c>
      <c r="E7" s="55">
        <v>123072.4</v>
      </c>
      <c r="F7" s="46">
        <v>126783.36000000002</v>
      </c>
      <c r="G7" s="47">
        <v>121980.96</v>
      </c>
      <c r="H7" s="47">
        <f t="shared" si="3"/>
        <v>4802.4</v>
      </c>
      <c r="I7" s="47">
        <v>119592.0</v>
      </c>
      <c r="J7" s="49">
        <f t="shared" si="5"/>
        <v>9169.2</v>
      </c>
      <c r="K7" s="56">
        <v>120747.25</v>
      </c>
      <c r="L7" s="51"/>
      <c r="M7" s="51"/>
      <c r="N7" s="51"/>
      <c r="O7" s="58">
        <v>33788.4</v>
      </c>
      <c r="P7" s="58">
        <v>19177.2</v>
      </c>
      <c r="Q7" s="58">
        <v>28309.2</v>
      </c>
      <c r="R7" s="58">
        <v>47486.4</v>
      </c>
      <c r="S7" s="51"/>
      <c r="T7" s="51"/>
      <c r="U7" s="51"/>
      <c r="V7" s="51"/>
      <c r="W7" s="51"/>
      <c r="X7" s="51"/>
      <c r="Y7" s="51"/>
      <c r="Z7" s="51"/>
      <c r="AA7" s="54"/>
      <c r="AB7" s="51"/>
      <c r="AF7" s="7"/>
    </row>
    <row r="8">
      <c r="A8" s="39">
        <v>1321.0</v>
      </c>
      <c r="B8" s="42" t="s">
        <v>29</v>
      </c>
      <c r="C8" s="44">
        <v>261755.27</v>
      </c>
      <c r="D8" s="46">
        <v>260131.0</v>
      </c>
      <c r="E8" s="55">
        <v>269478.27999999997</v>
      </c>
      <c r="F8" s="46">
        <v>256668.76666666663</v>
      </c>
      <c r="G8" s="47">
        <v>247587.27</v>
      </c>
      <c r="H8" s="47">
        <f t="shared" si="3"/>
        <v>9081.496667</v>
      </c>
      <c r="I8" s="47">
        <v>260743.5</v>
      </c>
      <c r="J8" s="49">
        <f t="shared" si="5"/>
        <v>1011.77</v>
      </c>
      <c r="K8" s="56">
        <v>264769.02</v>
      </c>
      <c r="L8" s="51"/>
      <c r="M8" s="51"/>
      <c r="N8" s="51"/>
      <c r="O8" s="58">
        <v>69074.1</v>
      </c>
      <c r="P8" s="58">
        <v>56938.7</v>
      </c>
      <c r="Q8" s="58">
        <v>68768.05</v>
      </c>
      <c r="R8" s="58">
        <v>66974.42</v>
      </c>
      <c r="S8" s="51"/>
      <c r="T8" s="51"/>
      <c r="U8" s="51"/>
      <c r="V8" s="51"/>
      <c r="W8" s="51"/>
      <c r="X8" s="51"/>
      <c r="Y8" s="51"/>
      <c r="Z8" s="51"/>
      <c r="AA8" s="54"/>
      <c r="AB8" s="51"/>
      <c r="AF8" s="7"/>
    </row>
    <row r="9">
      <c r="A9" s="39">
        <v>1322.0</v>
      </c>
      <c r="B9" s="42" t="s">
        <v>30</v>
      </c>
      <c r="C9" s="53">
        <v>2617552.67</v>
      </c>
      <c r="D9" s="46">
        <v>2601306.0</v>
      </c>
      <c r="E9" s="55">
        <v>2573535.82</v>
      </c>
      <c r="F9" s="46">
        <v>2566687.6666666665</v>
      </c>
      <c r="G9" s="47">
        <v>2505707.44</v>
      </c>
      <c r="H9" s="47">
        <f t="shared" si="3"/>
        <v>60980.22667</v>
      </c>
      <c r="I9" s="47">
        <v>2607431.0</v>
      </c>
      <c r="J9" s="49">
        <f t="shared" si="5"/>
        <v>10121.67</v>
      </c>
      <c r="K9" s="56">
        <v>2671852.73</v>
      </c>
      <c r="L9" s="51"/>
      <c r="M9" s="51"/>
      <c r="N9" s="51"/>
      <c r="O9" s="58">
        <v>690741.0</v>
      </c>
      <c r="P9" s="58">
        <v>569387.0</v>
      </c>
      <c r="Q9" s="58">
        <v>687680.5</v>
      </c>
      <c r="R9" s="58">
        <v>669744.17</v>
      </c>
      <c r="S9" s="51"/>
      <c r="T9" s="51"/>
      <c r="U9" s="51"/>
      <c r="V9" s="51"/>
      <c r="W9" s="51"/>
      <c r="X9" s="51"/>
      <c r="Y9" s="51"/>
      <c r="Z9" s="51"/>
      <c r="AA9" s="54"/>
      <c r="AB9" s="51"/>
      <c r="AF9" s="7"/>
    </row>
    <row r="10">
      <c r="A10" s="50">
        <v>1400.0</v>
      </c>
      <c r="B10" s="29" t="s">
        <v>31</v>
      </c>
      <c r="C10" s="34">
        <f t="shared" ref="C10:G10" si="7">SUM(C11:C15)</f>
        <v>4658348.04</v>
      </c>
      <c r="D10" s="34">
        <f t="shared" si="7"/>
        <v>4696892</v>
      </c>
      <c r="E10" s="43">
        <f t="shared" si="7"/>
        <v>4616429.9</v>
      </c>
      <c r="F10" s="34">
        <f t="shared" si="7"/>
        <v>5095081.278</v>
      </c>
      <c r="G10" s="45">
        <f t="shared" si="7"/>
        <v>5043443.28</v>
      </c>
      <c r="H10" s="45">
        <f t="shared" si="3"/>
        <v>51637.9976</v>
      </c>
      <c r="I10" s="47">
        <v>4702173.34</v>
      </c>
      <c r="J10" s="49">
        <f t="shared" si="5"/>
        <v>-43825.3</v>
      </c>
      <c r="K10" s="49"/>
      <c r="L10" s="51"/>
      <c r="M10" s="66"/>
      <c r="N10" s="52">
        <f>C10-D10</f>
        <v>-38543.96</v>
      </c>
      <c r="O10" s="34">
        <f t="shared" ref="O10:R10" si="8">SUM(O11:O15)</f>
        <v>1216615.99</v>
      </c>
      <c r="P10" s="34">
        <f t="shared" si="8"/>
        <v>1002872.75</v>
      </c>
      <c r="Q10" s="34">
        <f t="shared" si="8"/>
        <v>1211225.46</v>
      </c>
      <c r="R10" s="34">
        <f t="shared" si="8"/>
        <v>1227634.04</v>
      </c>
      <c r="S10" s="51"/>
      <c r="T10" s="51"/>
      <c r="U10" s="51"/>
      <c r="V10" s="51"/>
      <c r="W10" s="51"/>
      <c r="X10" s="51"/>
      <c r="Y10" s="51"/>
      <c r="Z10" s="51"/>
      <c r="AA10" s="54"/>
      <c r="AB10" s="51"/>
      <c r="AF10" s="7"/>
    </row>
    <row r="11" ht="26.25" customHeight="1">
      <c r="A11" s="39">
        <v>1411.0</v>
      </c>
      <c r="B11" s="42" t="s">
        <v>32</v>
      </c>
      <c r="C11" s="57">
        <v>904626.2</v>
      </c>
      <c r="D11" s="46">
        <v>899012.0</v>
      </c>
      <c r="E11" s="55">
        <v>842330.69</v>
      </c>
      <c r="F11" s="46">
        <v>887047.2576000007</v>
      </c>
      <c r="G11" s="47">
        <v>886759.26</v>
      </c>
      <c r="H11" s="47">
        <f t="shared" si="3"/>
        <v>287.9976</v>
      </c>
      <c r="I11" s="47">
        <v>901137.62</v>
      </c>
      <c r="J11" s="49">
        <f t="shared" si="5"/>
        <v>3488.58</v>
      </c>
      <c r="K11" s="56">
        <v>881088.6</v>
      </c>
      <c r="L11" s="51"/>
      <c r="M11" s="51"/>
      <c r="N11" s="51"/>
      <c r="O11" s="58">
        <v>238720.09</v>
      </c>
      <c r="P11" s="58">
        <v>196780.15</v>
      </c>
      <c r="Q11" s="58">
        <v>237662.38</v>
      </c>
      <c r="R11" s="58">
        <v>231463.78</v>
      </c>
      <c r="S11" s="51"/>
      <c r="T11" s="70"/>
      <c r="U11" s="51"/>
      <c r="V11" s="51"/>
      <c r="W11" s="51"/>
      <c r="X11" s="51"/>
      <c r="Y11" s="51"/>
      <c r="Z11" s="51"/>
      <c r="AA11" s="54"/>
      <c r="AB11" s="51"/>
      <c r="AF11" s="7"/>
    </row>
    <row r="12">
      <c r="A12" s="39">
        <v>1421.0</v>
      </c>
      <c r="B12" s="42" t="s">
        <v>33</v>
      </c>
      <c r="C12" s="44">
        <v>565391.38</v>
      </c>
      <c r="D12" s="46">
        <v>561882.0</v>
      </c>
      <c r="E12" s="55">
        <v>559224.0</v>
      </c>
      <c r="F12" s="46">
        <v>554404.536</v>
      </c>
      <c r="G12" s="47">
        <v>554224.54</v>
      </c>
      <c r="H12" s="47">
        <f t="shared" si="3"/>
        <v>179.996</v>
      </c>
      <c r="I12" s="47">
        <v>562932.75</v>
      </c>
      <c r="J12" s="49">
        <f t="shared" si="5"/>
        <v>2458.63</v>
      </c>
      <c r="K12" s="56">
        <v>577676.37</v>
      </c>
      <c r="L12" s="51"/>
      <c r="M12" s="51"/>
      <c r="N12" s="51"/>
      <c r="O12" s="58">
        <v>149200.06</v>
      </c>
      <c r="P12" s="58">
        <v>122987.59</v>
      </c>
      <c r="Q12" s="58">
        <v>148538.99</v>
      </c>
      <c r="R12" s="58">
        <v>144664.74</v>
      </c>
      <c r="S12" s="51"/>
      <c r="T12" s="51"/>
      <c r="U12" s="51"/>
      <c r="V12" s="51"/>
      <c r="W12" s="51"/>
      <c r="X12" s="51"/>
      <c r="Y12" s="51"/>
      <c r="Z12" s="51"/>
      <c r="AA12" s="54"/>
      <c r="AB12" s="51"/>
      <c r="AF12" s="7"/>
    </row>
    <row r="13">
      <c r="A13" s="39">
        <v>1431.0</v>
      </c>
      <c r="B13" s="42" t="s">
        <v>34</v>
      </c>
      <c r="C13" s="44">
        <f>2826956.88-63554</f>
        <v>2763402.88</v>
      </c>
      <c r="D13" s="46">
        <v>2809410.0</v>
      </c>
      <c r="E13" s="55">
        <v>2796117.14</v>
      </c>
      <c r="F13" s="46">
        <v>3234026.4599999976</v>
      </c>
      <c r="G13" s="47">
        <v>3232976.46</v>
      </c>
      <c r="H13" s="47">
        <f t="shared" si="3"/>
        <v>1050</v>
      </c>
      <c r="I13" s="47">
        <v>2815917.0</v>
      </c>
      <c r="J13" s="49">
        <f t="shared" si="5"/>
        <v>-52514.12</v>
      </c>
      <c r="K13" s="56">
        <v>2615443.94</v>
      </c>
      <c r="L13" s="51"/>
      <c r="M13" s="51"/>
      <c r="N13" s="51"/>
      <c r="O13" s="58">
        <v>729229.14</v>
      </c>
      <c r="P13" s="58">
        <v>601113.28</v>
      </c>
      <c r="Q13" s="58">
        <v>725998.1</v>
      </c>
      <c r="R13" s="58">
        <v>707062.36</v>
      </c>
      <c r="S13" s="51"/>
      <c r="T13" s="51"/>
      <c r="U13" s="51"/>
      <c r="V13" s="51"/>
      <c r="W13" s="51"/>
      <c r="X13" s="51"/>
      <c r="Y13" s="51"/>
      <c r="Z13" s="51"/>
      <c r="AA13" s="54"/>
      <c r="AB13" s="51"/>
      <c r="AF13" s="7"/>
    </row>
    <row r="14" ht="26.25" customHeight="1">
      <c r="A14" s="39">
        <v>1432.0</v>
      </c>
      <c r="B14" s="42" t="s">
        <v>35</v>
      </c>
      <c r="C14" s="44">
        <v>376927.58</v>
      </c>
      <c r="D14" s="46">
        <v>374588.0</v>
      </c>
      <c r="E14" s="55">
        <v>371860.6</v>
      </c>
      <c r="F14" s="46">
        <v>369603.0239999998</v>
      </c>
      <c r="G14" s="47">
        <v>369483.02</v>
      </c>
      <c r="H14" s="47">
        <f t="shared" si="3"/>
        <v>120.004</v>
      </c>
      <c r="I14" s="47">
        <v>375288.5</v>
      </c>
      <c r="J14" s="49">
        <f t="shared" si="5"/>
        <v>1639.08</v>
      </c>
      <c r="K14" s="56">
        <v>367725.41</v>
      </c>
      <c r="L14" s="51"/>
      <c r="M14" s="51"/>
      <c r="N14" s="51"/>
      <c r="O14" s="58">
        <v>99466.7</v>
      </c>
      <c r="P14" s="58">
        <v>81991.73</v>
      </c>
      <c r="Q14" s="58">
        <v>99025.99</v>
      </c>
      <c r="R14" s="58">
        <v>96443.16</v>
      </c>
      <c r="S14" s="51"/>
      <c r="T14" s="51"/>
      <c r="U14" s="51"/>
      <c r="V14" s="51"/>
      <c r="W14" s="51"/>
      <c r="X14" s="51"/>
      <c r="Y14" s="51"/>
      <c r="Z14" s="51"/>
      <c r="AA14" s="54"/>
      <c r="AB14" s="51"/>
      <c r="AF14" s="7"/>
    </row>
    <row r="15">
      <c r="A15" s="59">
        <v>1441.0</v>
      </c>
      <c r="B15" s="42" t="s">
        <v>36</v>
      </c>
      <c r="C15" s="60">
        <v>48000.0</v>
      </c>
      <c r="D15" s="46">
        <v>52000.0</v>
      </c>
      <c r="E15" s="55">
        <v>46897.47</v>
      </c>
      <c r="F15" s="46">
        <v>50000.0</v>
      </c>
      <c r="G15" s="47">
        <v>0.0</v>
      </c>
      <c r="H15" s="47">
        <f t="shared" si="3"/>
        <v>50000</v>
      </c>
      <c r="I15" s="47">
        <v>46897.47</v>
      </c>
      <c r="J15" s="49">
        <f t="shared" si="5"/>
        <v>1102.53</v>
      </c>
      <c r="K15" s="56">
        <v>46897.45</v>
      </c>
      <c r="L15" s="51"/>
      <c r="M15" s="51"/>
      <c r="N15" s="51"/>
      <c r="O15" s="58"/>
      <c r="P15" s="58"/>
      <c r="Q15" s="58"/>
      <c r="R15" s="58">
        <v>48000.0</v>
      </c>
      <c r="S15" s="51"/>
      <c r="T15" s="51"/>
      <c r="U15" s="51"/>
      <c r="V15" s="51"/>
      <c r="W15" s="51"/>
      <c r="X15" s="51"/>
      <c r="Y15" s="51"/>
      <c r="Z15" s="51"/>
      <c r="AA15" s="54"/>
      <c r="AB15" s="51"/>
      <c r="AF15" s="7"/>
    </row>
    <row r="16">
      <c r="A16" s="50">
        <v>1600.0</v>
      </c>
      <c r="B16" s="29" t="s">
        <v>39</v>
      </c>
      <c r="C16" s="34">
        <f t="shared" ref="C16:D16" si="9">SUM(C17)</f>
        <v>0</v>
      </c>
      <c r="D16" s="34">
        <f t="shared" si="9"/>
        <v>73136</v>
      </c>
      <c r="E16" s="43">
        <f t="shared" ref="E16:G16" si="10">E17</f>
        <v>65905.14</v>
      </c>
      <c r="F16" s="34">
        <f t="shared" si="10"/>
        <v>49367.68</v>
      </c>
      <c r="G16" s="45">
        <f t="shared" si="10"/>
        <v>0</v>
      </c>
      <c r="H16" s="45">
        <f t="shared" si="3"/>
        <v>49367.68</v>
      </c>
      <c r="I16" s="47">
        <f>I17</f>
        <v>53114.62</v>
      </c>
      <c r="J16" s="49">
        <f t="shared" si="5"/>
        <v>-53114.62</v>
      </c>
      <c r="K16" s="49"/>
      <c r="L16" s="51"/>
      <c r="M16" s="51"/>
      <c r="N16" s="52">
        <f>C16-D16</f>
        <v>-73136</v>
      </c>
      <c r="O16" s="34">
        <f t="shared" ref="O16:R16" si="11">SUM(O17)</f>
        <v>0</v>
      </c>
      <c r="P16" s="34">
        <f t="shared" si="11"/>
        <v>0</v>
      </c>
      <c r="Q16" s="34">
        <f t="shared" si="11"/>
        <v>0</v>
      </c>
      <c r="R16" s="34">
        <f t="shared" si="11"/>
        <v>0</v>
      </c>
      <c r="S16" s="51"/>
      <c r="T16" s="51"/>
      <c r="U16" s="51"/>
      <c r="V16" s="51"/>
      <c r="W16" s="51"/>
      <c r="X16" s="51"/>
      <c r="Y16" s="51"/>
      <c r="Z16" s="51"/>
      <c r="AA16" s="54"/>
      <c r="AB16" s="51"/>
      <c r="AF16" s="7"/>
    </row>
    <row r="17">
      <c r="A17" s="39">
        <v>1611.0</v>
      </c>
      <c r="B17" s="42" t="s">
        <v>40</v>
      </c>
      <c r="C17" s="64">
        <v>0.0</v>
      </c>
      <c r="D17" s="65">
        <f>72817+351-32</f>
        <v>73136</v>
      </c>
      <c r="E17" s="78">
        <v>65905.14</v>
      </c>
      <c r="F17" s="65">
        <v>49367.68</v>
      </c>
      <c r="G17" s="80">
        <v>0.0</v>
      </c>
      <c r="H17" s="47">
        <f t="shared" si="3"/>
        <v>49367.68</v>
      </c>
      <c r="I17" s="80">
        <v>53114.62</v>
      </c>
      <c r="J17" s="49">
        <f t="shared" si="5"/>
        <v>-53114.62</v>
      </c>
      <c r="K17" s="49">
        <v>73021.36</v>
      </c>
      <c r="L17" s="51"/>
      <c r="M17" s="51"/>
      <c r="N17" s="51"/>
      <c r="O17" s="58"/>
      <c r="P17" s="58"/>
      <c r="Q17" s="58"/>
      <c r="R17" s="58"/>
      <c r="S17" s="51"/>
      <c r="T17" s="51"/>
      <c r="U17" s="51"/>
      <c r="V17" s="51"/>
      <c r="W17" s="51"/>
      <c r="X17" s="51"/>
      <c r="Y17" s="51"/>
      <c r="Z17" s="51"/>
      <c r="AA17" s="54"/>
      <c r="AB17" s="51"/>
      <c r="AF17" s="7"/>
    </row>
    <row r="18">
      <c r="A18" s="50">
        <v>1700.0</v>
      </c>
      <c r="B18" s="29" t="s">
        <v>41</v>
      </c>
      <c r="C18" s="34">
        <f t="shared" ref="C18:G18" si="12">SUM(C19:C21)</f>
        <v>2806455.42</v>
      </c>
      <c r="D18" s="34">
        <f t="shared" si="12"/>
        <v>2823796.68</v>
      </c>
      <c r="E18" s="43">
        <f t="shared" si="12"/>
        <v>2759085.4</v>
      </c>
      <c r="F18" s="34">
        <f t="shared" si="12"/>
        <v>2744512.045</v>
      </c>
      <c r="G18" s="45">
        <f t="shared" si="12"/>
        <v>2566937.96</v>
      </c>
      <c r="H18" s="45">
        <f t="shared" si="3"/>
        <v>177574.085</v>
      </c>
      <c r="I18" s="47">
        <v>2784431.62</v>
      </c>
      <c r="J18" s="49">
        <f t="shared" si="5"/>
        <v>22023.8</v>
      </c>
      <c r="K18" s="49"/>
      <c r="L18" s="51"/>
      <c r="M18" s="51"/>
      <c r="N18" s="52">
        <f t="shared" ref="N18:N22" si="14">C18-D18</f>
        <v>-17341.26</v>
      </c>
      <c r="O18" s="34">
        <f t="shared" ref="O18:R18" si="13">SUM(O19:O21)</f>
        <v>752339.24</v>
      </c>
      <c r="P18" s="34">
        <f t="shared" si="13"/>
        <v>601206.77</v>
      </c>
      <c r="Q18" s="34">
        <f t="shared" si="13"/>
        <v>706941.14</v>
      </c>
      <c r="R18" s="34">
        <f t="shared" si="13"/>
        <v>745968.36</v>
      </c>
      <c r="S18" s="51"/>
      <c r="T18" s="51"/>
      <c r="U18" s="51"/>
      <c r="V18" s="51"/>
      <c r="W18" s="51"/>
      <c r="X18" s="51"/>
      <c r="Y18" s="51"/>
      <c r="Z18" s="51"/>
      <c r="AA18" s="54"/>
      <c r="AB18" s="51"/>
      <c r="AF18" s="7"/>
    </row>
    <row r="19">
      <c r="A19" s="39">
        <v>1712.0</v>
      </c>
      <c r="B19" s="42" t="s">
        <v>42</v>
      </c>
      <c r="C19" s="44">
        <v>1250029.22</v>
      </c>
      <c r="D19" s="46">
        <v>1265357.0</v>
      </c>
      <c r="E19" s="55">
        <v>1240226.12</v>
      </c>
      <c r="F19" s="46">
        <f>1171942.08+47770.2</f>
        <v>1219712.28</v>
      </c>
      <c r="G19" s="47">
        <f>1171642.08+47770.2</f>
        <v>1219412.28</v>
      </c>
      <c r="H19" s="47">
        <f t="shared" si="3"/>
        <v>300</v>
      </c>
      <c r="I19" s="47">
        <v>1258370.75</v>
      </c>
      <c r="J19" s="49">
        <f t="shared" si="5"/>
        <v>-8341.53</v>
      </c>
      <c r="K19" s="56">
        <v>1294438.6</v>
      </c>
      <c r="L19" s="51"/>
      <c r="M19" s="51"/>
      <c r="N19" s="84">
        <f t="shared" si="14"/>
        <v>-15327.78</v>
      </c>
      <c r="O19" s="58">
        <v>331738.08</v>
      </c>
      <c r="P19" s="58">
        <v>260181.91</v>
      </c>
      <c r="Q19" s="58">
        <v>323754.23</v>
      </c>
      <c r="R19" s="58">
        <v>334355.1</v>
      </c>
      <c r="S19" s="51"/>
      <c r="T19" s="51"/>
      <c r="U19" s="51"/>
      <c r="V19" s="51"/>
      <c r="W19" s="51"/>
      <c r="X19" s="51"/>
      <c r="Y19" s="51"/>
      <c r="Z19" s="51"/>
      <c r="AA19" s="54"/>
      <c r="AB19" s="51"/>
      <c r="AF19" s="7"/>
    </row>
    <row r="20">
      <c r="A20" s="39">
        <v>1713.0</v>
      </c>
      <c r="B20" s="42" t="s">
        <v>43</v>
      </c>
      <c r="C20" s="44">
        <v>789264.0</v>
      </c>
      <c r="D20" s="46">
        <v>793051.68</v>
      </c>
      <c r="E20" s="55">
        <v>781476.41</v>
      </c>
      <c r="F20" s="46">
        <v>772836.0</v>
      </c>
      <c r="G20" s="47">
        <v>772836.0</v>
      </c>
      <c r="H20" s="47">
        <f t="shared" si="3"/>
        <v>0</v>
      </c>
      <c r="I20" s="47">
        <v>788678.0</v>
      </c>
      <c r="J20" s="49">
        <f t="shared" si="5"/>
        <v>586</v>
      </c>
      <c r="K20" s="56">
        <v>823001.93</v>
      </c>
      <c r="L20" s="51"/>
      <c r="M20" s="51"/>
      <c r="N20" s="84">
        <f t="shared" si="14"/>
        <v>-3787.68</v>
      </c>
      <c r="O20" s="58">
        <v>212148.0</v>
      </c>
      <c r="P20" s="58">
        <v>169401.84</v>
      </c>
      <c r="Q20" s="58">
        <v>201374.16</v>
      </c>
      <c r="R20" s="58">
        <v>206340.0</v>
      </c>
      <c r="S20" s="51"/>
      <c r="T20" s="51"/>
      <c r="U20" s="51"/>
      <c r="V20" s="51"/>
      <c r="W20" s="51"/>
      <c r="X20" s="51"/>
      <c r="Y20" s="51"/>
      <c r="Z20" s="51"/>
      <c r="AA20" s="54"/>
      <c r="AB20" s="51"/>
      <c r="AF20" s="7"/>
    </row>
    <row r="21">
      <c r="A21" s="39">
        <v>1715.0</v>
      </c>
      <c r="B21" s="42" t="s">
        <v>44</v>
      </c>
      <c r="C21" s="57">
        <v>767162.2</v>
      </c>
      <c r="D21" s="46">
        <v>765388.0</v>
      </c>
      <c r="E21" s="55">
        <v>737382.87</v>
      </c>
      <c r="F21" s="46">
        <v>751963.765</v>
      </c>
      <c r="G21" s="47">
        <v>574689.68</v>
      </c>
      <c r="H21" s="47">
        <f t="shared" si="3"/>
        <v>177274.085</v>
      </c>
      <c r="I21" s="47">
        <v>737382.87</v>
      </c>
      <c r="J21" s="49">
        <f t="shared" si="5"/>
        <v>29779.33</v>
      </c>
      <c r="K21" s="56">
        <v>742126.21</v>
      </c>
      <c r="L21" s="86">
        <f>L22-F22</f>
        <v>0.004066668451</v>
      </c>
      <c r="M21" s="51"/>
      <c r="N21" s="84">
        <f t="shared" si="14"/>
        <v>1774.2</v>
      </c>
      <c r="O21" s="58">
        <v>208453.16</v>
      </c>
      <c r="P21" s="58">
        <v>171623.02</v>
      </c>
      <c r="Q21" s="58">
        <v>181812.75</v>
      </c>
      <c r="R21" s="58">
        <v>205273.26</v>
      </c>
      <c r="S21" s="51"/>
      <c r="T21" s="51"/>
      <c r="U21" s="51"/>
      <c r="V21" s="51"/>
      <c r="W21" s="51"/>
      <c r="X21" s="51"/>
      <c r="Y21" s="51"/>
      <c r="Z21" s="51"/>
      <c r="AA21" s="54"/>
      <c r="AB21" s="51"/>
      <c r="AF21" s="7"/>
    </row>
    <row r="22">
      <c r="A22" s="25"/>
      <c r="B22" s="25" t="s">
        <v>46</v>
      </c>
      <c r="C22" s="71" t="str">
        <f t="shared" ref="C22:E22" si="15">C4+C6+C10+#REF!+C16+C18</f>
        <v>#REF!</v>
      </c>
      <c r="D22" s="72" t="str">
        <f t="shared" si="15"/>
        <v>#REF!</v>
      </c>
      <c r="E22" s="87" t="str">
        <f t="shared" si="15"/>
        <v>#REF!</v>
      </c>
      <c r="F22" s="72">
        <f>F4+F6+F10+F16+F18</f>
        <v>29319252</v>
      </c>
      <c r="G22" s="89" t="str">
        <f>G4+G6+G10+#REF!+G16+G18</f>
        <v>#REF!</v>
      </c>
      <c r="H22" s="45" t="str">
        <f t="shared" si="3"/>
        <v>#REF!</v>
      </c>
      <c r="I22" s="51"/>
      <c r="J22" s="49" t="str">
        <f t="shared" si="5"/>
        <v>#REF!</v>
      </c>
      <c r="K22" s="56">
        <v>3.0006963E7</v>
      </c>
      <c r="L22" s="90">
        <v>2.9319252E7</v>
      </c>
      <c r="M22" s="52" t="str">
        <f>C22-L22</f>
        <v>#REF!</v>
      </c>
      <c r="N22" s="52" t="str">
        <f t="shared" si="14"/>
        <v>#REF!</v>
      </c>
      <c r="O22" s="71" t="str">
        <f t="shared" ref="O22:R22" si="16">O4+O6+O10+#REF!+O16+O18</f>
        <v>#REF!</v>
      </c>
      <c r="P22" s="71" t="str">
        <f t="shared" si="16"/>
        <v>#REF!</v>
      </c>
      <c r="Q22" s="71" t="str">
        <f t="shared" si="16"/>
        <v>#REF!</v>
      </c>
      <c r="R22" s="71" t="str">
        <f t="shared" si="16"/>
        <v>#REF!</v>
      </c>
      <c r="S22" s="51"/>
      <c r="T22" s="51"/>
      <c r="U22" s="51"/>
      <c r="V22" s="51"/>
      <c r="W22" s="51"/>
      <c r="X22" s="51"/>
      <c r="Y22" s="51"/>
      <c r="Z22" s="51"/>
      <c r="AA22" s="90">
        <v>2.9319252E7</v>
      </c>
      <c r="AB22" s="51"/>
      <c r="AF22" s="7"/>
    </row>
    <row r="23">
      <c r="A23" s="75">
        <v>2000.0</v>
      </c>
      <c r="B23" s="25" t="s">
        <v>48</v>
      </c>
      <c r="C23" s="25"/>
      <c r="D23" s="92"/>
      <c r="E23" s="96"/>
      <c r="F23" s="92"/>
      <c r="G23" s="49"/>
      <c r="H23" s="49"/>
      <c r="I23" s="49"/>
      <c r="J23" s="49">
        <f t="shared" si="5"/>
        <v>0</v>
      </c>
      <c r="K23" s="49"/>
      <c r="L23" s="51"/>
      <c r="M23" s="99"/>
      <c r="N23" s="51"/>
      <c r="O23" s="51"/>
      <c r="P23" s="51"/>
      <c r="Q23" s="51"/>
      <c r="R23" s="99"/>
      <c r="S23" s="51"/>
      <c r="T23" s="51"/>
      <c r="U23" s="51"/>
      <c r="V23" s="51"/>
      <c r="W23" s="51"/>
      <c r="X23" s="51"/>
      <c r="Y23" s="51"/>
      <c r="Z23" s="51"/>
      <c r="AA23" s="54"/>
      <c r="AB23" s="51"/>
      <c r="AF23" s="7"/>
    </row>
    <row r="24" ht="26.25" customHeight="1">
      <c r="A24" s="27">
        <v>2100.0</v>
      </c>
      <c r="B24" s="29" t="s">
        <v>49</v>
      </c>
      <c r="C24" s="76">
        <f t="shared" ref="C24:F24" si="17">SUM(C25:C29)</f>
        <v>220500</v>
      </c>
      <c r="D24" s="76">
        <f t="shared" si="17"/>
        <v>237000</v>
      </c>
      <c r="E24" s="102">
        <f t="shared" si="17"/>
        <v>221198.96</v>
      </c>
      <c r="F24" s="76">
        <f t="shared" si="17"/>
        <v>246500</v>
      </c>
      <c r="G24" s="47"/>
      <c r="H24" s="47"/>
      <c r="I24" s="47">
        <v>224330.76</v>
      </c>
      <c r="J24" s="49">
        <f t="shared" si="5"/>
        <v>-3830.76</v>
      </c>
      <c r="K24" s="4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4"/>
      <c r="AB24" s="51"/>
      <c r="AF24" s="7"/>
    </row>
    <row r="25" ht="25.5" customHeight="1">
      <c r="A25" s="39">
        <v>2111.0</v>
      </c>
      <c r="B25" s="77" t="s">
        <v>50</v>
      </c>
      <c r="C25" s="46">
        <v>40000.0</v>
      </c>
      <c r="D25" s="46">
        <v>40000.0</v>
      </c>
      <c r="E25" s="55">
        <v>35993.53</v>
      </c>
      <c r="F25" s="46">
        <v>40000.0</v>
      </c>
      <c r="G25" s="47"/>
      <c r="H25" s="47"/>
      <c r="I25" s="47">
        <v>35993.53</v>
      </c>
      <c r="J25" s="49">
        <f t="shared" si="5"/>
        <v>4006.47</v>
      </c>
      <c r="K25" s="105">
        <v>37135.01</v>
      </c>
      <c r="L25" s="51"/>
      <c r="M25" s="51"/>
      <c r="N25" s="51"/>
      <c r="O25" s="51"/>
      <c r="P25" s="51"/>
      <c r="Q25" s="51"/>
      <c r="R25" s="106">
        <f>C25</f>
        <v>40000</v>
      </c>
      <c r="S25" s="51"/>
      <c r="T25" s="109" t="s">
        <v>57</v>
      </c>
      <c r="U25" s="51"/>
      <c r="V25" s="51"/>
      <c r="W25" s="51"/>
      <c r="X25" s="51"/>
      <c r="Y25" s="51"/>
      <c r="Z25" s="51"/>
      <c r="AA25" s="54"/>
      <c r="AB25" s="51"/>
      <c r="AF25" s="7"/>
    </row>
    <row r="26">
      <c r="A26" s="39">
        <v>2131.0</v>
      </c>
      <c r="B26" s="77" t="s">
        <v>52</v>
      </c>
      <c r="C26" s="46">
        <v>12000.0</v>
      </c>
      <c r="D26" s="46">
        <v>10000.0</v>
      </c>
      <c r="E26" s="55">
        <v>11000.0</v>
      </c>
      <c r="F26" s="46">
        <v>16500.0</v>
      </c>
      <c r="G26" s="47"/>
      <c r="H26" s="47"/>
      <c r="I26" s="47">
        <v>11000.0</v>
      </c>
      <c r="J26" s="49">
        <f t="shared" si="5"/>
        <v>1000</v>
      </c>
      <c r="K26" s="105">
        <v>37135.01</v>
      </c>
      <c r="L26" s="51"/>
      <c r="M26" s="51"/>
      <c r="N26" s="51"/>
      <c r="O26" s="110">
        <f>C26</f>
        <v>12000</v>
      </c>
      <c r="P26" s="51"/>
      <c r="Q26" s="51"/>
      <c r="R26" s="51"/>
      <c r="S26" s="51"/>
      <c r="T26" s="112" t="s">
        <v>59</v>
      </c>
      <c r="U26" s="51"/>
      <c r="V26" s="51"/>
      <c r="W26" s="51"/>
      <c r="X26" s="51"/>
      <c r="Y26" s="51"/>
      <c r="Z26" s="51"/>
      <c r="AA26" s="54"/>
      <c r="AB26" s="51"/>
      <c r="AF26" s="7"/>
    </row>
    <row r="27" ht="25.5" customHeight="1">
      <c r="A27" s="39">
        <v>2141.0</v>
      </c>
      <c r="B27" s="77" t="s">
        <v>53</v>
      </c>
      <c r="C27" s="46">
        <v>80500.0</v>
      </c>
      <c r="D27" s="46">
        <v>100000.0</v>
      </c>
      <c r="E27" s="55">
        <v>89664.36</v>
      </c>
      <c r="F27" s="104">
        <v>90000.0</v>
      </c>
      <c r="G27" s="47"/>
      <c r="H27" s="47"/>
      <c r="I27" s="47">
        <v>89664.36</v>
      </c>
      <c r="J27" s="49">
        <f t="shared" si="5"/>
        <v>-9164.36</v>
      </c>
      <c r="K27" s="105">
        <v>129413.44</v>
      </c>
      <c r="L27" s="51"/>
      <c r="M27" s="51"/>
      <c r="N27" s="51"/>
      <c r="O27" s="51"/>
      <c r="P27" s="114">
        <f>C27</f>
        <v>80500</v>
      </c>
      <c r="Q27" s="51"/>
      <c r="R27" s="51"/>
      <c r="S27" s="51"/>
      <c r="T27" s="115" t="s">
        <v>60</v>
      </c>
      <c r="U27" s="51"/>
      <c r="V27" s="51"/>
      <c r="W27" s="51"/>
      <c r="X27" s="51"/>
      <c r="Y27" s="51"/>
      <c r="Z27" s="51"/>
      <c r="AA27" s="54"/>
      <c r="AB27" s="51"/>
      <c r="AF27" s="7"/>
    </row>
    <row r="28">
      <c r="A28" s="39">
        <v>2151.0</v>
      </c>
      <c r="B28" s="77" t="s">
        <v>54</v>
      </c>
      <c r="C28" s="46">
        <v>8000.0</v>
      </c>
      <c r="D28" s="46">
        <v>20000.0</v>
      </c>
      <c r="E28" s="55">
        <v>17639.8</v>
      </c>
      <c r="F28" s="46">
        <v>20000.0</v>
      </c>
      <c r="G28" s="47"/>
      <c r="H28" s="47"/>
      <c r="I28" s="47">
        <v>17639.8</v>
      </c>
      <c r="J28" s="49">
        <f t="shared" si="5"/>
        <v>-9639.8</v>
      </c>
      <c r="K28" s="105">
        <v>23107.72</v>
      </c>
      <c r="L28" s="51"/>
      <c r="M28" s="51"/>
      <c r="N28" s="51"/>
      <c r="O28" s="51"/>
      <c r="P28" s="51"/>
      <c r="Q28" s="117">
        <f>C28</f>
        <v>8000</v>
      </c>
      <c r="R28" s="51"/>
      <c r="S28" s="51"/>
      <c r="T28" s="118" t="s">
        <v>61</v>
      </c>
      <c r="U28" s="51"/>
      <c r="V28" s="51"/>
      <c r="W28" s="51"/>
      <c r="X28" s="51"/>
      <c r="Y28" s="51"/>
      <c r="Z28" s="51"/>
      <c r="AA28" s="54"/>
      <c r="AB28" s="51"/>
      <c r="AF28" s="7"/>
    </row>
    <row r="29">
      <c r="A29" s="39">
        <v>2161.0</v>
      </c>
      <c r="B29" s="77" t="s">
        <v>55</v>
      </c>
      <c r="C29" s="46">
        <v>80000.0</v>
      </c>
      <c r="D29" s="46">
        <v>67000.0</v>
      </c>
      <c r="E29" s="55">
        <v>66901.27</v>
      </c>
      <c r="F29" s="46">
        <v>80000.0</v>
      </c>
      <c r="G29" s="47"/>
      <c r="H29" s="47"/>
      <c r="I29" s="47">
        <v>66901.27</v>
      </c>
      <c r="J29" s="49">
        <f t="shared" si="5"/>
        <v>13098.73</v>
      </c>
      <c r="K29" s="105">
        <v>67169.65</v>
      </c>
      <c r="L29" s="51"/>
      <c r="M29" s="51"/>
      <c r="N29" s="51"/>
      <c r="O29" s="51"/>
      <c r="P29" s="51"/>
      <c r="Q29" s="51"/>
      <c r="R29" s="106">
        <f>C29</f>
        <v>80000</v>
      </c>
      <c r="S29" s="51"/>
      <c r="T29" s="120" t="s">
        <v>63</v>
      </c>
      <c r="U29" s="51"/>
      <c r="V29" s="51"/>
      <c r="W29" s="51"/>
      <c r="X29" s="51"/>
      <c r="Y29" s="51"/>
      <c r="Z29" s="51"/>
      <c r="AA29" s="54"/>
      <c r="AB29" s="51"/>
      <c r="AF29" s="7"/>
    </row>
    <row r="30">
      <c r="A30" s="50">
        <v>2200.0</v>
      </c>
      <c r="B30" s="82" t="s">
        <v>58</v>
      </c>
      <c r="C30" s="76">
        <f t="shared" ref="C30:F30" si="18">SUM(C31:C33)</f>
        <v>105000</v>
      </c>
      <c r="D30" s="76">
        <f t="shared" si="18"/>
        <v>163000</v>
      </c>
      <c r="E30" s="102">
        <f t="shared" si="18"/>
        <v>136944.04</v>
      </c>
      <c r="F30" s="76">
        <f t="shared" si="18"/>
        <v>66000</v>
      </c>
      <c r="G30" s="47"/>
      <c r="H30" s="47"/>
      <c r="I30" s="47">
        <v>124441.83</v>
      </c>
      <c r="J30" s="49">
        <f t="shared" si="5"/>
        <v>-19441.83</v>
      </c>
      <c r="K30" s="49"/>
      <c r="L30" s="51"/>
      <c r="M30" s="51"/>
      <c r="N30" s="51"/>
      <c r="O30" s="51"/>
      <c r="P30" s="51"/>
      <c r="Q30" s="51"/>
      <c r="R30" s="51"/>
      <c r="S30" s="51"/>
      <c r="T30" s="122" t="s">
        <v>65</v>
      </c>
      <c r="U30" s="51"/>
      <c r="V30" s="51"/>
      <c r="W30" s="51"/>
      <c r="X30" s="51"/>
      <c r="Y30" s="51"/>
      <c r="Z30" s="51"/>
      <c r="AA30" s="54"/>
      <c r="AB30" s="51"/>
      <c r="AD30" s="7"/>
      <c r="AE30" s="1"/>
      <c r="AF30" s="7"/>
    </row>
    <row r="31" ht="25.5" customHeight="1">
      <c r="A31" s="83">
        <v>2214.0</v>
      </c>
      <c r="B31" s="81" t="s">
        <v>62</v>
      </c>
      <c r="C31" s="46">
        <f>3000+40000</f>
        <v>43000</v>
      </c>
      <c r="D31" s="46">
        <v>85000.0</v>
      </c>
      <c r="E31" s="55">
        <v>61634.67999999999</v>
      </c>
      <c r="F31" s="104">
        <v>30000.0</v>
      </c>
      <c r="G31" s="47"/>
      <c r="H31" s="47"/>
      <c r="I31" s="47">
        <v>49132.47</v>
      </c>
      <c r="J31" s="49">
        <f t="shared" si="5"/>
        <v>-6132.47</v>
      </c>
      <c r="K31" s="105">
        <v>67169.65</v>
      </c>
      <c r="L31" s="51"/>
      <c r="M31" s="51"/>
      <c r="N31" s="51"/>
      <c r="O31" s="51"/>
      <c r="P31" s="51"/>
      <c r="Q31" s="106">
        <f>C31</f>
        <v>43000</v>
      </c>
      <c r="R31" s="51"/>
      <c r="S31" s="51"/>
      <c r="T31" s="124" t="s">
        <v>73</v>
      </c>
      <c r="U31" s="51"/>
      <c r="V31" s="51"/>
      <c r="W31" s="51"/>
      <c r="X31" s="51"/>
      <c r="Y31" s="51"/>
      <c r="Z31" s="51"/>
      <c r="AA31" s="54"/>
      <c r="AB31" s="51"/>
      <c r="AF31" s="7"/>
    </row>
    <row r="32" ht="25.5" customHeight="1">
      <c r="A32" s="83">
        <v>2216.0</v>
      </c>
      <c r="B32" s="81" t="s">
        <v>64</v>
      </c>
      <c r="C32" s="46">
        <f>18000+40000</f>
        <v>58000</v>
      </c>
      <c r="D32" s="46">
        <v>76000.0</v>
      </c>
      <c r="E32" s="55">
        <v>67248.21</v>
      </c>
      <c r="F32" s="104">
        <v>30000.0</v>
      </c>
      <c r="G32" s="47"/>
      <c r="H32" s="47"/>
      <c r="I32" s="47">
        <v>67248.21</v>
      </c>
      <c r="J32" s="49">
        <f t="shared" si="5"/>
        <v>-9248.21</v>
      </c>
      <c r="K32" s="105">
        <v>65306.63</v>
      </c>
      <c r="L32" s="51"/>
      <c r="M32" s="51"/>
      <c r="N32" s="51"/>
      <c r="O32" s="51"/>
      <c r="P32" s="51"/>
      <c r="Q32" s="51"/>
      <c r="R32" s="125">
        <f t="shared" ref="R32:R33" si="19">C32</f>
        <v>58000</v>
      </c>
      <c r="S32" s="51"/>
      <c r="T32" s="126" t="s">
        <v>76</v>
      </c>
      <c r="U32" s="51"/>
      <c r="V32" s="51"/>
      <c r="W32" s="51"/>
      <c r="X32" s="51"/>
      <c r="Y32" s="51"/>
      <c r="Z32" s="51"/>
      <c r="AA32" s="54"/>
      <c r="AB32" s="51"/>
      <c r="AF32" s="7"/>
    </row>
    <row r="33">
      <c r="A33" s="39">
        <v>2231.0</v>
      </c>
      <c r="B33" s="77" t="s">
        <v>66</v>
      </c>
      <c r="C33" s="46">
        <v>4000.0</v>
      </c>
      <c r="D33" s="46">
        <v>2000.0</v>
      </c>
      <c r="E33" s="55">
        <v>8061.15</v>
      </c>
      <c r="F33" s="46">
        <v>6000.0</v>
      </c>
      <c r="G33" s="47"/>
      <c r="H33" s="47"/>
      <c r="I33" s="47">
        <v>8061.15</v>
      </c>
      <c r="J33" s="49">
        <f t="shared" si="5"/>
        <v>-4061.15</v>
      </c>
      <c r="K33" s="105">
        <v>25983.62</v>
      </c>
      <c r="L33" s="51"/>
      <c r="M33" s="51"/>
      <c r="N33" s="51"/>
      <c r="O33" s="51"/>
      <c r="P33" s="51"/>
      <c r="Q33" s="51"/>
      <c r="R33" s="106">
        <f t="shared" si="19"/>
        <v>4000</v>
      </c>
      <c r="S33" s="51"/>
      <c r="T33" s="51"/>
      <c r="U33" s="51"/>
      <c r="V33" s="51"/>
      <c r="W33" s="51"/>
      <c r="X33" s="51"/>
      <c r="Y33" s="51"/>
      <c r="Z33" s="51"/>
      <c r="AA33" s="54"/>
      <c r="AB33" s="51"/>
      <c r="AF33" s="7"/>
    </row>
    <row r="34" ht="25.5" customHeight="1">
      <c r="A34" s="50">
        <v>2400.0</v>
      </c>
      <c r="B34" s="82" t="s">
        <v>67</v>
      </c>
      <c r="C34" s="76">
        <f t="shared" ref="C34:F34" si="20">SUM(C35:C39)</f>
        <v>75000</v>
      </c>
      <c r="D34" s="76">
        <f t="shared" si="20"/>
        <v>37000</v>
      </c>
      <c r="E34" s="102">
        <f t="shared" si="20"/>
        <v>58912.06</v>
      </c>
      <c r="F34" s="76">
        <f t="shared" si="20"/>
        <v>94500</v>
      </c>
      <c r="G34" s="47"/>
      <c r="H34" s="47"/>
      <c r="I34" s="47">
        <v>53312.06</v>
      </c>
      <c r="J34" s="49">
        <f t="shared" si="5"/>
        <v>21687.94</v>
      </c>
      <c r="K34" s="49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4"/>
      <c r="AB34" s="51"/>
      <c r="AF34" s="7"/>
    </row>
    <row r="35">
      <c r="A35" s="39">
        <v>2451.0</v>
      </c>
      <c r="B35" s="77" t="s">
        <v>68</v>
      </c>
      <c r="C35" s="46">
        <v>5000.0</v>
      </c>
      <c r="D35" s="46">
        <v>5000.0</v>
      </c>
      <c r="E35" s="55">
        <v>4410.0</v>
      </c>
      <c r="F35" s="46">
        <v>10000.0</v>
      </c>
      <c r="G35" s="47"/>
      <c r="H35" s="47"/>
      <c r="I35" s="47">
        <v>810.0</v>
      </c>
      <c r="J35" s="49">
        <f t="shared" si="5"/>
        <v>4190</v>
      </c>
      <c r="K35" s="49">
        <v>3000.0</v>
      </c>
      <c r="L35" s="51"/>
      <c r="M35" s="51"/>
      <c r="N35" s="51"/>
      <c r="O35" s="51"/>
      <c r="P35" s="51"/>
      <c r="Q35" s="51"/>
      <c r="R35" s="106">
        <f t="shared" ref="R35:R36" si="21">C35</f>
        <v>5000</v>
      </c>
      <c r="S35" s="51"/>
      <c r="T35" s="51"/>
      <c r="U35" s="51"/>
      <c r="V35" s="51"/>
      <c r="W35" s="51"/>
      <c r="X35" s="51"/>
      <c r="Y35" s="51"/>
      <c r="Z35" s="51"/>
      <c r="AA35" s="54"/>
      <c r="AB35" s="51"/>
      <c r="AF35" s="7"/>
    </row>
    <row r="36">
      <c r="A36" s="39">
        <v>2461.0</v>
      </c>
      <c r="B36" s="77" t="s">
        <v>69</v>
      </c>
      <c r="C36" s="46">
        <v>20000.0</v>
      </c>
      <c r="D36" s="46">
        <v>5000.0</v>
      </c>
      <c r="E36" s="55">
        <v>14991.8</v>
      </c>
      <c r="F36" s="46">
        <v>20000.0</v>
      </c>
      <c r="G36" s="47"/>
      <c r="H36" s="47"/>
      <c r="I36" s="47">
        <v>14991.8</v>
      </c>
      <c r="J36" s="49">
        <f t="shared" si="5"/>
        <v>5008.2</v>
      </c>
      <c r="K36" s="105">
        <v>23467.96</v>
      </c>
      <c r="L36" s="51"/>
      <c r="M36" s="51"/>
      <c r="N36" s="51"/>
      <c r="O36" s="51"/>
      <c r="P36" s="51"/>
      <c r="Q36" s="51"/>
      <c r="R36" s="106">
        <f t="shared" si="21"/>
        <v>20000</v>
      </c>
      <c r="S36" s="51"/>
      <c r="T36" s="51"/>
      <c r="U36" s="51"/>
      <c r="V36" s="51"/>
      <c r="W36" s="51"/>
      <c r="X36" s="51"/>
      <c r="Y36" s="51"/>
      <c r="Z36" s="51"/>
      <c r="AA36" s="54"/>
      <c r="AB36" s="51"/>
      <c r="AF36" s="7"/>
    </row>
    <row r="37">
      <c r="A37" s="39">
        <v>2471.0</v>
      </c>
      <c r="B37" s="77" t="s">
        <v>84</v>
      </c>
      <c r="C37" s="46"/>
      <c r="D37" s="46"/>
      <c r="E37" s="55"/>
      <c r="F37" s="104">
        <v>7500.0</v>
      </c>
      <c r="G37" s="47"/>
      <c r="H37" s="47"/>
      <c r="I37" s="47"/>
      <c r="J37" s="49"/>
      <c r="K37" s="105"/>
      <c r="L37" s="51"/>
      <c r="M37" s="51"/>
      <c r="N37" s="51"/>
      <c r="O37" s="51"/>
      <c r="P37" s="51"/>
      <c r="Q37" s="51"/>
      <c r="R37" s="106"/>
      <c r="S37" s="51"/>
      <c r="T37" s="51"/>
      <c r="U37" s="51"/>
      <c r="V37" s="51"/>
      <c r="W37" s="51"/>
      <c r="X37" s="51"/>
      <c r="Y37" s="51"/>
      <c r="Z37" s="51"/>
      <c r="AA37" s="54"/>
      <c r="AB37" s="51"/>
      <c r="AC37" s="1"/>
      <c r="AD37" s="1"/>
      <c r="AE37" s="1"/>
      <c r="AF37" s="7"/>
    </row>
    <row r="38">
      <c r="A38" s="39">
        <v>2481.0</v>
      </c>
      <c r="B38" s="77" t="s">
        <v>70</v>
      </c>
      <c r="C38" s="46">
        <v>30000.0</v>
      </c>
      <c r="D38" s="46">
        <v>15000.0</v>
      </c>
      <c r="E38" s="55">
        <v>27607.63</v>
      </c>
      <c r="F38" s="46">
        <v>45000.0</v>
      </c>
      <c r="G38" s="47"/>
      <c r="H38" s="47"/>
      <c r="I38" s="47">
        <v>25607.63</v>
      </c>
      <c r="J38" s="49">
        <f t="shared" ref="J38:J43" si="22">C38-I38</f>
        <v>4392.37</v>
      </c>
      <c r="K38" s="105">
        <v>26000.0</v>
      </c>
      <c r="L38" s="51"/>
      <c r="M38" s="51"/>
      <c r="N38" s="51"/>
      <c r="O38" s="51"/>
      <c r="P38" s="51"/>
      <c r="Q38" s="51"/>
      <c r="R38" s="106">
        <f t="shared" ref="R38:R39" si="23">C38</f>
        <v>30000</v>
      </c>
      <c r="S38" s="51"/>
      <c r="T38" s="51"/>
      <c r="U38" s="51"/>
      <c r="V38" s="51"/>
      <c r="W38" s="51"/>
      <c r="X38" s="51"/>
      <c r="Y38" s="51"/>
      <c r="Z38" s="51"/>
      <c r="AA38" s="54"/>
      <c r="AB38" s="51"/>
      <c r="AF38" s="7"/>
    </row>
    <row r="39" ht="25.5" customHeight="1">
      <c r="A39" s="39">
        <v>2491.0</v>
      </c>
      <c r="B39" s="77" t="s">
        <v>71</v>
      </c>
      <c r="C39" s="46">
        <v>20000.0</v>
      </c>
      <c r="D39" s="46">
        <v>12000.0</v>
      </c>
      <c r="E39" s="55">
        <v>11902.629999999997</v>
      </c>
      <c r="F39" s="46">
        <v>12000.0</v>
      </c>
      <c r="G39" s="47"/>
      <c r="H39" s="47"/>
      <c r="I39" s="47">
        <v>11902.63</v>
      </c>
      <c r="J39" s="49">
        <f t="shared" si="22"/>
        <v>8097.37</v>
      </c>
      <c r="K39" s="49">
        <v>0.0</v>
      </c>
      <c r="L39" s="51"/>
      <c r="M39" s="51"/>
      <c r="N39" s="51"/>
      <c r="O39" s="51"/>
      <c r="P39" s="51"/>
      <c r="Q39" s="51"/>
      <c r="R39" s="106">
        <f t="shared" si="23"/>
        <v>20000</v>
      </c>
      <c r="S39" s="51"/>
      <c r="T39" s="51"/>
      <c r="U39" s="51"/>
      <c r="V39" s="51"/>
      <c r="W39" s="51"/>
      <c r="X39" s="51"/>
      <c r="Y39" s="51"/>
      <c r="Z39" s="51"/>
      <c r="AA39" s="54"/>
      <c r="AB39" s="51"/>
      <c r="AF39" s="7"/>
    </row>
    <row r="40" ht="25.5" customHeight="1">
      <c r="A40" s="50">
        <v>2500.0</v>
      </c>
      <c r="B40" s="82" t="s">
        <v>72</v>
      </c>
      <c r="C40" s="76">
        <f t="shared" ref="C40:D40" si="24">SUM(C41:C43)</f>
        <v>6000</v>
      </c>
      <c r="D40" s="76">
        <f t="shared" si="24"/>
        <v>14500</v>
      </c>
      <c r="E40" s="102">
        <f t="shared" ref="E40:F40" si="25">SUM(E41:E44)</f>
        <v>12936.33</v>
      </c>
      <c r="F40" s="76">
        <f t="shared" si="25"/>
        <v>10000</v>
      </c>
      <c r="G40" s="47"/>
      <c r="H40" s="47"/>
      <c r="I40" s="47">
        <v>12646.33</v>
      </c>
      <c r="J40" s="49">
        <f t="shared" si="22"/>
        <v>-6646.33</v>
      </c>
      <c r="K40" s="49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4"/>
      <c r="AB40" s="51"/>
      <c r="AF40" s="7"/>
    </row>
    <row r="41">
      <c r="A41" s="39">
        <v>2521.0</v>
      </c>
      <c r="B41" s="77" t="s">
        <v>74</v>
      </c>
      <c r="C41" s="46">
        <v>4000.0</v>
      </c>
      <c r="D41" s="46">
        <v>12000.0</v>
      </c>
      <c r="E41" s="55">
        <v>10714.6</v>
      </c>
      <c r="F41" s="46">
        <v>1000.0</v>
      </c>
      <c r="G41" s="47"/>
      <c r="H41" s="47"/>
      <c r="I41" s="47">
        <v>10714.6</v>
      </c>
      <c r="J41" s="49">
        <f t="shared" si="22"/>
        <v>-6714.6</v>
      </c>
      <c r="K41" s="49">
        <v>0.0</v>
      </c>
      <c r="L41" s="51"/>
      <c r="M41" s="51"/>
      <c r="N41" s="51"/>
      <c r="O41" s="51"/>
      <c r="P41" s="51"/>
      <c r="Q41" s="51"/>
      <c r="R41" s="106">
        <f t="shared" ref="R41:R43" si="26">C41</f>
        <v>4000</v>
      </c>
      <c r="S41" s="51"/>
      <c r="T41" s="51"/>
      <c r="U41" s="51"/>
      <c r="V41" s="51"/>
      <c r="W41" s="51"/>
      <c r="X41" s="51"/>
      <c r="Y41" s="51"/>
      <c r="Z41" s="51"/>
      <c r="AA41" s="54"/>
      <c r="AB41" s="51"/>
      <c r="AF41" s="7"/>
    </row>
    <row r="42">
      <c r="A42" s="59">
        <v>2531.0</v>
      </c>
      <c r="B42" s="77" t="s">
        <v>75</v>
      </c>
      <c r="C42" s="46">
        <v>1000.0</v>
      </c>
      <c r="D42" s="46">
        <v>1000.0</v>
      </c>
      <c r="E42" s="55">
        <v>895.38</v>
      </c>
      <c r="F42" s="46">
        <v>2000.0</v>
      </c>
      <c r="G42" s="47"/>
      <c r="H42" s="47"/>
      <c r="I42" s="47">
        <v>895.38</v>
      </c>
      <c r="J42" s="49">
        <f t="shared" si="22"/>
        <v>104.62</v>
      </c>
      <c r="K42" s="105">
        <v>585.92</v>
      </c>
      <c r="L42" s="51"/>
      <c r="M42" s="51"/>
      <c r="N42" s="51"/>
      <c r="O42" s="51"/>
      <c r="P42" s="51"/>
      <c r="Q42" s="51"/>
      <c r="R42" s="106">
        <f t="shared" si="26"/>
        <v>1000</v>
      </c>
      <c r="S42" s="51"/>
      <c r="T42" s="51"/>
      <c r="U42" s="51"/>
      <c r="V42" s="51"/>
      <c r="W42" s="51"/>
      <c r="X42" s="51"/>
      <c r="Y42" s="51"/>
      <c r="Z42" s="51"/>
      <c r="AA42" s="54"/>
      <c r="AB42" s="51"/>
      <c r="AF42" s="7"/>
    </row>
    <row r="43">
      <c r="A43" s="59">
        <v>2541.0</v>
      </c>
      <c r="B43" s="77" t="s">
        <v>77</v>
      </c>
      <c r="C43" s="46">
        <v>1000.0</v>
      </c>
      <c r="D43" s="46">
        <v>1500.0</v>
      </c>
      <c r="E43" s="55">
        <v>1326.35</v>
      </c>
      <c r="F43" s="46">
        <v>2000.0</v>
      </c>
      <c r="G43" s="47"/>
      <c r="H43" s="47"/>
      <c r="I43" s="47">
        <v>1036.35</v>
      </c>
      <c r="J43" s="49">
        <f t="shared" si="22"/>
        <v>-36.35</v>
      </c>
      <c r="K43" s="105">
        <v>355.92</v>
      </c>
      <c r="L43" s="51"/>
      <c r="M43" s="51"/>
      <c r="N43" s="51"/>
      <c r="O43" s="51"/>
      <c r="P43" s="51"/>
      <c r="Q43" s="51"/>
      <c r="R43" s="106">
        <f t="shared" si="26"/>
        <v>1000</v>
      </c>
      <c r="S43" s="51"/>
      <c r="T43" s="51"/>
      <c r="U43" s="51"/>
      <c r="V43" s="51"/>
      <c r="W43" s="51"/>
      <c r="X43" s="51"/>
      <c r="Y43" s="51"/>
      <c r="Z43" s="51"/>
      <c r="AA43" s="54"/>
      <c r="AB43" s="51"/>
      <c r="AF43" s="7"/>
    </row>
    <row r="44">
      <c r="A44" s="59">
        <v>2561.0</v>
      </c>
      <c r="B44" s="77" t="s">
        <v>93</v>
      </c>
      <c r="C44" s="46"/>
      <c r="D44" s="46"/>
      <c r="E44" s="55"/>
      <c r="F44" s="104">
        <v>5000.0</v>
      </c>
      <c r="G44" s="47"/>
      <c r="H44" s="47"/>
      <c r="I44" s="47"/>
      <c r="J44" s="49"/>
      <c r="K44" s="105"/>
      <c r="L44" s="51"/>
      <c r="M44" s="51"/>
      <c r="N44" s="51"/>
      <c r="O44" s="51"/>
      <c r="P44" s="51"/>
      <c r="Q44" s="51"/>
      <c r="R44" s="106"/>
      <c r="S44" s="51"/>
      <c r="T44" s="51"/>
      <c r="U44" s="51"/>
      <c r="V44" s="51"/>
      <c r="W44" s="51"/>
      <c r="X44" s="51"/>
      <c r="Y44" s="51"/>
      <c r="Z44" s="51"/>
      <c r="AA44" s="54"/>
      <c r="AB44" s="51"/>
      <c r="AC44" s="1"/>
      <c r="AD44" s="1"/>
      <c r="AE44" s="1"/>
      <c r="AF44" s="7"/>
    </row>
    <row r="45">
      <c r="A45" s="50">
        <v>2600.0</v>
      </c>
      <c r="B45" s="82" t="s">
        <v>78</v>
      </c>
      <c r="C45" s="76">
        <f t="shared" ref="C45:F45" si="27">SUM(C46:C47)</f>
        <v>83000</v>
      </c>
      <c r="D45" s="76">
        <f t="shared" si="27"/>
        <v>70500</v>
      </c>
      <c r="E45" s="102">
        <f t="shared" si="27"/>
        <v>81036.57</v>
      </c>
      <c r="F45" s="76">
        <f t="shared" si="27"/>
        <v>44000</v>
      </c>
      <c r="G45" s="47"/>
      <c r="H45" s="47"/>
      <c r="I45" s="47">
        <v>81036.57</v>
      </c>
      <c r="J45" s="49">
        <f t="shared" ref="J45:J65" si="28">C45-I45</f>
        <v>1963.43</v>
      </c>
      <c r="K45" s="49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4"/>
      <c r="AB45" s="51"/>
      <c r="AF45" s="7"/>
    </row>
    <row r="46" ht="38.25" customHeight="1">
      <c r="A46" s="83">
        <v>2612.0</v>
      </c>
      <c r="B46" s="81" t="s">
        <v>79</v>
      </c>
      <c r="C46" s="46">
        <v>78000.0</v>
      </c>
      <c r="D46" s="46">
        <v>60000.0</v>
      </c>
      <c r="E46" s="55">
        <v>71600.0</v>
      </c>
      <c r="F46" s="104">
        <v>39000.0</v>
      </c>
      <c r="G46" s="47"/>
      <c r="H46" s="47"/>
      <c r="I46" s="47">
        <v>71600.0</v>
      </c>
      <c r="J46" s="49">
        <f t="shared" si="28"/>
        <v>6400</v>
      </c>
      <c r="K46" s="105">
        <v>75000.0</v>
      </c>
      <c r="L46" s="51"/>
      <c r="M46" s="51"/>
      <c r="N46" s="51"/>
      <c r="O46" s="51"/>
      <c r="P46" s="51"/>
      <c r="Q46" s="51"/>
      <c r="R46" s="106">
        <f t="shared" ref="R46:R47" si="29">C46</f>
        <v>78000</v>
      </c>
      <c r="S46" s="51"/>
      <c r="T46" s="51"/>
      <c r="U46" s="51"/>
      <c r="V46" s="51"/>
      <c r="W46" s="51"/>
      <c r="X46" s="51"/>
      <c r="Y46" s="51"/>
      <c r="Z46" s="51"/>
      <c r="AA46" s="54"/>
      <c r="AB46" s="54">
        <f>F46-AA46</f>
        <v>39000</v>
      </c>
      <c r="AC46" s="1"/>
      <c r="AF46" s="7"/>
    </row>
    <row r="47" ht="25.5" customHeight="1">
      <c r="A47" s="83">
        <v>2614.0</v>
      </c>
      <c r="B47" s="81" t="s">
        <v>80</v>
      </c>
      <c r="C47" s="46">
        <v>5000.0</v>
      </c>
      <c r="D47" s="46">
        <v>10500.0</v>
      </c>
      <c r="E47" s="55">
        <v>9436.57</v>
      </c>
      <c r="F47" s="104">
        <v>5000.0</v>
      </c>
      <c r="G47" s="47"/>
      <c r="H47" s="47"/>
      <c r="I47" s="47">
        <v>9436.57</v>
      </c>
      <c r="J47" s="49">
        <f t="shared" si="28"/>
        <v>-4436.57</v>
      </c>
      <c r="K47" s="105">
        <v>4021.6</v>
      </c>
      <c r="L47" s="51"/>
      <c r="M47" s="51"/>
      <c r="N47" s="51"/>
      <c r="O47" s="51"/>
      <c r="P47" s="51"/>
      <c r="Q47" s="51"/>
      <c r="R47" s="106">
        <f t="shared" si="29"/>
        <v>5000</v>
      </c>
      <c r="S47" s="51"/>
      <c r="T47" s="51"/>
      <c r="U47" s="51"/>
      <c r="V47" s="51"/>
      <c r="W47" s="51"/>
      <c r="X47" s="51"/>
      <c r="Y47" s="51"/>
      <c r="Z47" s="51"/>
      <c r="AA47" s="54"/>
      <c r="AB47" s="54"/>
      <c r="AC47" s="1"/>
      <c r="AF47" s="7"/>
    </row>
    <row r="48" ht="25.5" customHeight="1">
      <c r="A48" s="50">
        <v>2700.0</v>
      </c>
      <c r="B48" s="82" t="s">
        <v>81</v>
      </c>
      <c r="C48" s="76">
        <f t="shared" ref="C48:F48" si="30">SUM(C49)</f>
        <v>2500</v>
      </c>
      <c r="D48" s="76">
        <f t="shared" si="30"/>
        <v>2500</v>
      </c>
      <c r="E48" s="102">
        <f t="shared" si="30"/>
        <v>2248.62</v>
      </c>
      <c r="F48" s="76">
        <f t="shared" si="30"/>
        <v>5500</v>
      </c>
      <c r="G48" s="47"/>
      <c r="H48" s="47"/>
      <c r="I48" s="47">
        <v>2440.02</v>
      </c>
      <c r="J48" s="49">
        <f t="shared" si="28"/>
        <v>59.98</v>
      </c>
      <c r="K48" s="49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4"/>
      <c r="AB48" s="51"/>
      <c r="AF48" s="7"/>
    </row>
    <row r="49">
      <c r="A49" s="39">
        <v>2721.0</v>
      </c>
      <c r="B49" s="77" t="s">
        <v>82</v>
      </c>
      <c r="C49" s="46">
        <v>2500.0</v>
      </c>
      <c r="D49" s="46">
        <v>2500.0</v>
      </c>
      <c r="E49" s="55">
        <v>2248.62</v>
      </c>
      <c r="F49" s="46">
        <v>5500.0</v>
      </c>
      <c r="G49" s="47"/>
      <c r="H49" s="47"/>
      <c r="I49" s="47">
        <v>2248.62</v>
      </c>
      <c r="J49" s="49">
        <f t="shared" si="28"/>
        <v>251.38</v>
      </c>
      <c r="K49" s="105">
        <v>1916.2</v>
      </c>
      <c r="L49" s="51"/>
      <c r="M49" s="51"/>
      <c r="N49" s="51"/>
      <c r="O49" s="134">
        <f>C49</f>
        <v>2500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4"/>
      <c r="AB49" s="51"/>
      <c r="AF49" s="7"/>
    </row>
    <row r="50" ht="25.5" customHeight="1">
      <c r="A50" s="50">
        <v>2900.0</v>
      </c>
      <c r="B50" s="82" t="s">
        <v>85</v>
      </c>
      <c r="C50" s="76">
        <f t="shared" ref="C50:F50" si="31">SUM(C51:C55)</f>
        <v>112500</v>
      </c>
      <c r="D50" s="76">
        <f t="shared" si="31"/>
        <v>80000</v>
      </c>
      <c r="E50" s="102">
        <f t="shared" si="31"/>
        <v>72269.55</v>
      </c>
      <c r="F50" s="76">
        <f t="shared" si="31"/>
        <v>110500</v>
      </c>
      <c r="G50" s="47"/>
      <c r="H50" s="47"/>
      <c r="I50" s="47">
        <v>72871.55</v>
      </c>
      <c r="J50" s="49">
        <f t="shared" si="28"/>
        <v>39628.45</v>
      </c>
      <c r="K50" s="49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4"/>
      <c r="AB50" s="51"/>
      <c r="AF50" s="7"/>
    </row>
    <row r="51">
      <c r="A51" s="39">
        <v>2911.0</v>
      </c>
      <c r="B51" s="77" t="s">
        <v>86</v>
      </c>
      <c r="C51" s="46">
        <v>10000.0</v>
      </c>
      <c r="D51" s="46">
        <v>10000.0</v>
      </c>
      <c r="E51" s="55">
        <v>9965.76</v>
      </c>
      <c r="F51" s="46">
        <v>29000.0</v>
      </c>
      <c r="G51" s="47"/>
      <c r="H51" s="47"/>
      <c r="I51" s="47">
        <v>9965.76</v>
      </c>
      <c r="J51" s="49">
        <f t="shared" si="28"/>
        <v>34.24</v>
      </c>
      <c r="K51" s="105">
        <v>9245.98</v>
      </c>
      <c r="L51" s="51"/>
      <c r="M51" s="51"/>
      <c r="N51" s="51"/>
      <c r="O51" s="51"/>
      <c r="P51" s="51"/>
      <c r="Q51" s="51"/>
      <c r="R51" s="106">
        <f t="shared" ref="R51:R52" si="32">C51</f>
        <v>10000</v>
      </c>
      <c r="S51" s="51"/>
      <c r="T51" s="51"/>
      <c r="U51" s="51"/>
      <c r="V51" s="51"/>
      <c r="W51" s="51"/>
      <c r="X51" s="51"/>
      <c r="Y51" s="51"/>
      <c r="Z51" s="51"/>
      <c r="AA51" s="54"/>
      <c r="AB51" s="51"/>
      <c r="AF51" s="7"/>
    </row>
    <row r="52" ht="25.5" customHeight="1">
      <c r="A52" s="39">
        <v>2921.0</v>
      </c>
      <c r="B52" s="77" t="s">
        <v>87</v>
      </c>
      <c r="C52" s="46">
        <v>1000.0</v>
      </c>
      <c r="D52" s="46">
        <v>5000.0</v>
      </c>
      <c r="E52" s="55">
        <v>4490.33</v>
      </c>
      <c r="F52" s="46">
        <v>8500.0</v>
      </c>
      <c r="G52" s="47"/>
      <c r="H52" s="47"/>
      <c r="I52" s="47">
        <v>4490.33</v>
      </c>
      <c r="J52" s="49">
        <f t="shared" si="28"/>
        <v>-3490.33</v>
      </c>
      <c r="K52" s="105">
        <v>399.0</v>
      </c>
      <c r="L52" s="51"/>
      <c r="M52" s="51"/>
      <c r="N52" s="51"/>
      <c r="O52" s="51"/>
      <c r="P52" s="51"/>
      <c r="Q52" s="51"/>
      <c r="R52" s="106">
        <f t="shared" si="32"/>
        <v>1000</v>
      </c>
      <c r="S52" s="51"/>
      <c r="T52" s="51"/>
      <c r="U52" s="51"/>
      <c r="V52" s="51"/>
      <c r="W52" s="51"/>
      <c r="X52" s="51"/>
      <c r="Y52" s="51"/>
      <c r="Z52" s="51"/>
      <c r="AA52" s="54"/>
      <c r="AB52" s="51"/>
      <c r="AF52" s="7"/>
    </row>
    <row r="53" ht="25.5" customHeight="1">
      <c r="A53" s="39">
        <v>2941.0</v>
      </c>
      <c r="B53" s="77" t="s">
        <v>88</v>
      </c>
      <c r="C53" s="46">
        <v>62500.0</v>
      </c>
      <c r="D53" s="46">
        <v>40000.0</v>
      </c>
      <c r="E53" s="55">
        <v>34424.04</v>
      </c>
      <c r="F53" s="46">
        <v>38000.0</v>
      </c>
      <c r="G53" s="47"/>
      <c r="H53" s="47"/>
      <c r="I53" s="47">
        <v>34134.04</v>
      </c>
      <c r="J53" s="49">
        <f t="shared" si="28"/>
        <v>28365.96</v>
      </c>
      <c r="K53" s="105">
        <v>34425.95</v>
      </c>
      <c r="L53" s="51"/>
      <c r="M53" s="51"/>
      <c r="N53" s="51"/>
      <c r="O53" s="51"/>
      <c r="P53" s="114">
        <f>C53</f>
        <v>62500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4"/>
      <c r="AB53" s="51"/>
      <c r="AF53" s="7"/>
    </row>
    <row r="54" ht="25.5" customHeight="1">
      <c r="A54" s="39">
        <v>2961.0</v>
      </c>
      <c r="B54" s="77" t="s">
        <v>89</v>
      </c>
      <c r="C54" s="46">
        <v>35000.0</v>
      </c>
      <c r="D54" s="46">
        <v>20000.0</v>
      </c>
      <c r="E54" s="55">
        <v>18894.43</v>
      </c>
      <c r="F54" s="46">
        <v>30000.0</v>
      </c>
      <c r="G54" s="47"/>
      <c r="H54" s="47"/>
      <c r="I54" s="47">
        <v>18894.43</v>
      </c>
      <c r="J54" s="49">
        <f t="shared" si="28"/>
        <v>16105.57</v>
      </c>
      <c r="K54" s="105">
        <v>20353.8</v>
      </c>
      <c r="L54" s="51"/>
      <c r="M54" s="51"/>
      <c r="N54" s="51"/>
      <c r="O54" s="51"/>
      <c r="P54" s="51"/>
      <c r="Q54" s="51"/>
      <c r="R54" s="106">
        <f t="shared" ref="R54:R55" si="33">C54</f>
        <v>35000</v>
      </c>
      <c r="S54" s="51"/>
      <c r="T54" s="51"/>
      <c r="U54" s="51"/>
      <c r="V54" s="51"/>
      <c r="W54" s="51"/>
      <c r="X54" s="51"/>
      <c r="Y54" s="51"/>
      <c r="Z54" s="51"/>
      <c r="AA54" s="54"/>
      <c r="AB54" s="51"/>
      <c r="AF54" s="7"/>
    </row>
    <row r="55" ht="25.5" customHeight="1">
      <c r="A55" s="39">
        <v>2981.0</v>
      </c>
      <c r="B55" s="77" t="s">
        <v>90</v>
      </c>
      <c r="C55" s="46">
        <v>4000.0</v>
      </c>
      <c r="D55" s="46">
        <v>5000.0</v>
      </c>
      <c r="E55" s="55">
        <v>4494.99</v>
      </c>
      <c r="F55" s="46">
        <v>5000.0</v>
      </c>
      <c r="G55" s="47"/>
      <c r="H55" s="47"/>
      <c r="I55" s="47">
        <v>4494.99</v>
      </c>
      <c r="J55" s="49">
        <f t="shared" si="28"/>
        <v>-494.99</v>
      </c>
      <c r="K55" s="49">
        <v>0.0</v>
      </c>
      <c r="L55" s="51"/>
      <c r="M55" s="51"/>
      <c r="N55" s="51"/>
      <c r="O55" s="51"/>
      <c r="P55" s="51"/>
      <c r="Q55" s="51"/>
      <c r="R55" s="106">
        <f t="shared" si="33"/>
        <v>4000</v>
      </c>
      <c r="S55" s="51"/>
      <c r="T55" s="51"/>
      <c r="U55" s="51"/>
      <c r="V55" s="51"/>
      <c r="W55" s="51"/>
      <c r="X55" s="51"/>
      <c r="Y55" s="51"/>
      <c r="Z55" s="51"/>
      <c r="AA55" s="54"/>
      <c r="AB55" s="51"/>
      <c r="AF55" s="7"/>
    </row>
    <row r="56">
      <c r="A56" s="25"/>
      <c r="B56" s="25" t="s">
        <v>92</v>
      </c>
      <c r="C56" s="91">
        <f t="shared" ref="C56:D56" si="34">C24+C30+C34+C40+C45+C48+C50</f>
        <v>604500</v>
      </c>
      <c r="D56" s="91">
        <f t="shared" si="34"/>
        <v>604500</v>
      </c>
      <c r="E56" s="143">
        <f t="shared" ref="E56:F56" si="35">E50+E40+E34+E30+E24+E45+E48</f>
        <v>585546.13</v>
      </c>
      <c r="F56" s="91">
        <f t="shared" si="35"/>
        <v>577000</v>
      </c>
      <c r="G56" s="105"/>
      <c r="H56" s="105"/>
      <c r="I56" s="105"/>
      <c r="J56" s="49">
        <f t="shared" si="28"/>
        <v>604500</v>
      </c>
      <c r="K56" s="105">
        <v>688433.72</v>
      </c>
      <c r="L56" s="70"/>
      <c r="M56" s="51"/>
      <c r="N56" s="146">
        <f>C56-D56</f>
        <v>0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90">
        <v>616000.0</v>
      </c>
      <c r="AB56" s="51"/>
      <c r="AF56" s="7"/>
    </row>
    <row r="57">
      <c r="A57" s="25">
        <v>3000.0</v>
      </c>
      <c r="B57" s="25" t="s">
        <v>94</v>
      </c>
      <c r="C57" s="25"/>
      <c r="D57" s="25"/>
      <c r="E57" s="147"/>
      <c r="F57" s="25"/>
      <c r="G57" s="49"/>
      <c r="H57" s="49"/>
      <c r="I57" s="49"/>
      <c r="J57" s="49">
        <f t="shared" si="28"/>
        <v>0</v>
      </c>
      <c r="K57" s="49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4"/>
      <c r="AB57" s="51"/>
      <c r="AF57" s="7"/>
    </row>
    <row r="58">
      <c r="A58" s="97">
        <v>3100.0</v>
      </c>
      <c r="B58" s="98" t="s">
        <v>95</v>
      </c>
      <c r="C58" s="100">
        <f t="shared" ref="C58:F58" si="36">SUM(C59:C67)</f>
        <v>614000</v>
      </c>
      <c r="D58" s="100">
        <f t="shared" si="36"/>
        <v>239000</v>
      </c>
      <c r="E58" s="148">
        <f t="shared" si="36"/>
        <v>487098.16</v>
      </c>
      <c r="F58" s="100">
        <f t="shared" si="36"/>
        <v>647000</v>
      </c>
      <c r="G58" s="47"/>
      <c r="H58" s="47"/>
      <c r="I58" s="47">
        <v>364640.8</v>
      </c>
      <c r="J58" s="49">
        <f t="shared" si="28"/>
        <v>249359.2</v>
      </c>
      <c r="K58" s="49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4"/>
      <c r="AB58" s="51"/>
      <c r="AF58" s="7"/>
    </row>
    <row r="59">
      <c r="A59" s="101">
        <v>3111.0</v>
      </c>
      <c r="B59" s="103" t="s">
        <v>96</v>
      </c>
      <c r="C59" s="104">
        <v>200000.0</v>
      </c>
      <c r="D59" s="104">
        <v>120000.0</v>
      </c>
      <c r="E59" s="149">
        <v>137857.63</v>
      </c>
      <c r="F59" s="104">
        <v>153000.0</v>
      </c>
      <c r="G59" s="47"/>
      <c r="H59" s="47"/>
      <c r="I59" s="47">
        <v>95213.0</v>
      </c>
      <c r="J59" s="49">
        <f t="shared" si="28"/>
        <v>104787</v>
      </c>
      <c r="K59" s="105">
        <v>85604.05</v>
      </c>
      <c r="L59" s="51"/>
      <c r="M59" s="99"/>
      <c r="N59" s="51"/>
      <c r="O59" s="51"/>
      <c r="P59" s="51"/>
      <c r="Q59" s="51"/>
      <c r="R59" s="106">
        <f t="shared" ref="R59:R63" si="37">C59</f>
        <v>200000</v>
      </c>
      <c r="S59" s="51"/>
      <c r="T59" s="51"/>
      <c r="U59" s="51"/>
      <c r="V59" s="51"/>
      <c r="W59" s="51"/>
      <c r="X59" s="51"/>
      <c r="Y59" s="51"/>
      <c r="Z59" s="51"/>
      <c r="AA59" s="54"/>
      <c r="AB59" s="51"/>
      <c r="AF59" s="7"/>
    </row>
    <row r="60">
      <c r="A60" s="101">
        <v>3121.0</v>
      </c>
      <c r="B60" s="103" t="s">
        <v>97</v>
      </c>
      <c r="C60" s="104">
        <v>5000.0</v>
      </c>
      <c r="D60" s="104">
        <v>5000.0</v>
      </c>
      <c r="E60" s="149">
        <v>4500.0</v>
      </c>
      <c r="F60" s="104">
        <v>5000.0</v>
      </c>
      <c r="G60" s="47"/>
      <c r="H60" s="47"/>
      <c r="I60" s="47">
        <v>2004.3</v>
      </c>
      <c r="J60" s="49">
        <f t="shared" si="28"/>
        <v>2995.7</v>
      </c>
      <c r="K60" s="49">
        <v>0.0</v>
      </c>
      <c r="L60" s="51"/>
      <c r="M60" s="51"/>
      <c r="N60" s="51"/>
      <c r="O60" s="51"/>
      <c r="P60" s="51"/>
      <c r="Q60" s="51"/>
      <c r="R60" s="106">
        <f t="shared" si="37"/>
        <v>5000</v>
      </c>
      <c r="S60" s="51"/>
      <c r="T60" s="51"/>
      <c r="U60" s="51"/>
      <c r="V60" s="51"/>
      <c r="W60" s="51"/>
      <c r="X60" s="51"/>
      <c r="Y60" s="51"/>
      <c r="Z60" s="51"/>
      <c r="AA60" s="54"/>
      <c r="AB60" s="51"/>
      <c r="AF60" s="7"/>
    </row>
    <row r="61">
      <c r="A61" s="101">
        <v>3131.0</v>
      </c>
      <c r="B61" s="103" t="s">
        <v>98</v>
      </c>
      <c r="C61" s="104">
        <v>35000.0</v>
      </c>
      <c r="D61" s="104">
        <v>5000.0</v>
      </c>
      <c r="E61" s="149">
        <v>56500.0</v>
      </c>
      <c r="F61" s="104">
        <v>35000.0</v>
      </c>
      <c r="G61" s="47"/>
      <c r="H61" s="47"/>
      <c r="I61" s="47">
        <v>31421.0</v>
      </c>
      <c r="J61" s="49">
        <f t="shared" si="28"/>
        <v>3579</v>
      </c>
      <c r="K61" s="49">
        <v>0.0</v>
      </c>
      <c r="L61" s="51"/>
      <c r="M61" s="51"/>
      <c r="N61" s="99"/>
      <c r="O61" s="51"/>
      <c r="P61" s="51"/>
      <c r="Q61" s="51"/>
      <c r="R61" s="106">
        <f t="shared" si="37"/>
        <v>35000</v>
      </c>
      <c r="S61" s="51"/>
      <c r="T61" s="51"/>
      <c r="U61" s="51"/>
      <c r="V61" s="51"/>
      <c r="W61" s="51"/>
      <c r="X61" s="51"/>
      <c r="Y61" s="51"/>
      <c r="Z61" s="51"/>
      <c r="AA61" s="54"/>
      <c r="AB61" s="51"/>
      <c r="AF61" s="7"/>
    </row>
    <row r="62">
      <c r="A62" s="101">
        <v>3141.0</v>
      </c>
      <c r="B62" s="103" t="s">
        <v>99</v>
      </c>
      <c r="C62" s="104">
        <v>80000.0</v>
      </c>
      <c r="D62" s="104">
        <v>100000.0</v>
      </c>
      <c r="E62" s="149">
        <v>90000.00000000004</v>
      </c>
      <c r="F62" s="104">
        <v>70000.0</v>
      </c>
      <c r="G62" s="47"/>
      <c r="H62" s="47"/>
      <c r="I62" s="47">
        <v>51610.67</v>
      </c>
      <c r="J62" s="49">
        <f t="shared" si="28"/>
        <v>28389.33</v>
      </c>
      <c r="K62" s="105">
        <v>111616.67</v>
      </c>
      <c r="L62" s="51"/>
      <c r="M62" s="51"/>
      <c r="N62" s="51"/>
      <c r="O62" s="51"/>
      <c r="P62" s="51"/>
      <c r="Q62" s="51"/>
      <c r="R62" s="106">
        <f t="shared" si="37"/>
        <v>80000</v>
      </c>
      <c r="S62" s="51"/>
      <c r="T62" s="51"/>
      <c r="U62" s="51"/>
      <c r="V62" s="51"/>
      <c r="W62" s="51"/>
      <c r="X62" s="51"/>
      <c r="Y62" s="51"/>
      <c r="Z62" s="51"/>
      <c r="AA62" s="54"/>
      <c r="AB62" s="51"/>
      <c r="AF62" s="7"/>
    </row>
    <row r="63" ht="14.25" customHeight="1">
      <c r="A63" s="101">
        <v>3151.0</v>
      </c>
      <c r="B63" s="103" t="s">
        <v>100</v>
      </c>
      <c r="C63" s="104">
        <v>3000.0</v>
      </c>
      <c r="D63" s="104">
        <v>2000.0</v>
      </c>
      <c r="E63" s="149">
        <v>1194.0</v>
      </c>
      <c r="F63" s="104">
        <v>3000.0</v>
      </c>
      <c r="G63" s="47"/>
      <c r="H63" s="47"/>
      <c r="I63" s="47">
        <v>995.0</v>
      </c>
      <c r="J63" s="49">
        <f t="shared" si="28"/>
        <v>2005</v>
      </c>
      <c r="K63" s="105">
        <v>0.0</v>
      </c>
      <c r="L63" s="51"/>
      <c r="M63" s="51"/>
      <c r="N63" s="51"/>
      <c r="O63" s="51"/>
      <c r="P63" s="51"/>
      <c r="Q63" s="51"/>
      <c r="R63" s="106">
        <f t="shared" si="37"/>
        <v>3000</v>
      </c>
      <c r="S63" s="51"/>
      <c r="T63" s="51"/>
      <c r="U63" s="51"/>
      <c r="V63" s="51"/>
      <c r="W63" s="51"/>
      <c r="X63" s="51"/>
      <c r="Y63" s="51"/>
      <c r="Z63" s="51"/>
      <c r="AA63" s="54"/>
      <c r="AB63" s="51"/>
      <c r="AF63" s="7"/>
    </row>
    <row r="64" ht="25.5" customHeight="1">
      <c r="A64" s="101">
        <v>3171.0</v>
      </c>
      <c r="B64" s="103" t="s">
        <v>109</v>
      </c>
      <c r="C64" s="104">
        <v>180000.0</v>
      </c>
      <c r="D64" s="104"/>
      <c r="E64" s="149">
        <v>187984.22000000003</v>
      </c>
      <c r="F64" s="104">
        <v>270000.0</v>
      </c>
      <c r="G64" s="47"/>
      <c r="H64" s="47"/>
      <c r="I64" s="47">
        <v>174434.52</v>
      </c>
      <c r="J64" s="49">
        <f t="shared" si="28"/>
        <v>5565.48</v>
      </c>
      <c r="K64" s="49"/>
      <c r="L64" s="51"/>
      <c r="M64" s="51"/>
      <c r="N64" s="99">
        <v>118684.0</v>
      </c>
      <c r="O64" s="51"/>
      <c r="P64" s="112">
        <v>160000.0</v>
      </c>
      <c r="Q64" s="109">
        <v>20000.0</v>
      </c>
      <c r="R64" s="51"/>
      <c r="S64" s="51"/>
      <c r="T64" s="51"/>
      <c r="U64" s="51"/>
      <c r="V64" s="51"/>
      <c r="W64" s="51"/>
      <c r="X64" s="51"/>
      <c r="Y64" s="51"/>
      <c r="Z64" s="51"/>
      <c r="AA64" s="54"/>
      <c r="AB64" s="51"/>
      <c r="AF64" s="7"/>
    </row>
    <row r="65">
      <c r="A65" s="101">
        <v>3181.0</v>
      </c>
      <c r="B65" s="103" t="s">
        <v>102</v>
      </c>
      <c r="C65" s="104">
        <v>7000.0</v>
      </c>
      <c r="D65" s="104">
        <v>3000.0</v>
      </c>
      <c r="E65" s="149">
        <v>6862.31</v>
      </c>
      <c r="F65" s="104">
        <v>7000.0</v>
      </c>
      <c r="G65" s="47"/>
      <c r="H65" s="47"/>
      <c r="I65" s="47">
        <v>6862.31</v>
      </c>
      <c r="J65" s="49">
        <f t="shared" si="28"/>
        <v>137.69</v>
      </c>
      <c r="K65" s="49">
        <v>0.0</v>
      </c>
      <c r="L65" s="51"/>
      <c r="M65" s="51"/>
      <c r="N65" s="51"/>
      <c r="O65" s="51"/>
      <c r="P65" s="51"/>
      <c r="Q65" s="117">
        <f>C65</f>
        <v>7000</v>
      </c>
      <c r="R65" s="51"/>
      <c r="S65" s="51"/>
      <c r="T65" s="51"/>
      <c r="U65" s="51"/>
      <c r="V65" s="51"/>
      <c r="W65" s="51"/>
      <c r="X65" s="51"/>
      <c r="Y65" s="51"/>
      <c r="Z65" s="51"/>
      <c r="AA65" s="54"/>
      <c r="AB65" s="51"/>
      <c r="AF65" s="7"/>
    </row>
    <row r="66" ht="25.5" customHeight="1">
      <c r="A66" s="101">
        <v>3192.0</v>
      </c>
      <c r="B66" s="103" t="s">
        <v>103</v>
      </c>
      <c r="C66" s="46">
        <v>100000.0</v>
      </c>
      <c r="D66" s="104"/>
      <c r="E66" s="149"/>
      <c r="F66" s="104">
        <v>100000.0</v>
      </c>
      <c r="G66" s="99"/>
      <c r="H66" s="99"/>
      <c r="I66" s="99">
        <v>0.0</v>
      </c>
      <c r="J66" s="49">
        <f t="shared" ref="J66:J78" si="38">C66-I67</f>
        <v>97900</v>
      </c>
      <c r="K66" s="49"/>
      <c r="L66" s="51"/>
      <c r="M66" s="51"/>
      <c r="N66" s="51"/>
      <c r="O66" s="51"/>
      <c r="P66" s="114">
        <f>C66</f>
        <v>100000</v>
      </c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4"/>
      <c r="AB66" s="51"/>
      <c r="AF66" s="7"/>
    </row>
    <row r="67" ht="20.25" customHeight="1">
      <c r="A67" s="101">
        <v>3193.0</v>
      </c>
      <c r="B67" s="103" t="s">
        <v>104</v>
      </c>
      <c r="C67" s="104">
        <v>4000.0</v>
      </c>
      <c r="D67" s="104">
        <v>4000.0</v>
      </c>
      <c r="E67" s="149">
        <v>2200.0</v>
      </c>
      <c r="F67" s="104">
        <v>4000.0</v>
      </c>
      <c r="G67" s="47"/>
      <c r="H67" s="47"/>
      <c r="I67" s="47">
        <v>2100.0</v>
      </c>
      <c r="J67" s="49">
        <f t="shared" si="38"/>
        <v>-324513.09</v>
      </c>
      <c r="K67" s="49">
        <v>12500.0</v>
      </c>
      <c r="L67" s="51"/>
      <c r="M67" s="51"/>
      <c r="N67" s="51"/>
      <c r="O67" s="51"/>
      <c r="P67" s="51"/>
      <c r="Q67" s="51"/>
      <c r="R67" s="106">
        <f>C67</f>
        <v>4000</v>
      </c>
      <c r="S67" s="51"/>
      <c r="T67" s="51"/>
      <c r="U67" s="51"/>
      <c r="V67" s="51"/>
      <c r="W67" s="51"/>
      <c r="X67" s="51"/>
      <c r="Y67" s="51"/>
      <c r="Z67" s="51"/>
      <c r="AA67" s="54"/>
      <c r="AB67" s="51"/>
      <c r="AF67" s="7"/>
    </row>
    <row r="68" ht="25.5" customHeight="1">
      <c r="A68" s="107">
        <v>3300.0</v>
      </c>
      <c r="B68" s="108" t="s">
        <v>105</v>
      </c>
      <c r="C68" s="100">
        <f t="shared" ref="C68:F68" si="39">SUM(C69:C75)</f>
        <v>3023484</v>
      </c>
      <c r="D68" s="100">
        <f t="shared" si="39"/>
        <v>3071000</v>
      </c>
      <c r="E68" s="148">
        <f t="shared" si="39"/>
        <v>2984767.09</v>
      </c>
      <c r="F68" s="100">
        <f t="shared" si="39"/>
        <v>2703371</v>
      </c>
      <c r="G68" s="47"/>
      <c r="H68" s="47"/>
      <c r="I68" s="47">
        <v>328513.09</v>
      </c>
      <c r="J68" s="49">
        <f t="shared" si="38"/>
        <v>2950404</v>
      </c>
      <c r="K68" s="49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4"/>
      <c r="AB68" s="51"/>
      <c r="AF68" s="7"/>
    </row>
    <row r="69" ht="25.5" customHeight="1">
      <c r="A69" s="101">
        <v>3311.0</v>
      </c>
      <c r="B69" s="103" t="s">
        <v>106</v>
      </c>
      <c r="C69" s="104">
        <v>50000.0</v>
      </c>
      <c r="D69" s="104">
        <v>90000.0</v>
      </c>
      <c r="E69" s="149">
        <v>73080.0</v>
      </c>
      <c r="F69" s="104">
        <v>60000.0</v>
      </c>
      <c r="G69" s="47"/>
      <c r="H69" s="47"/>
      <c r="I69" s="47">
        <v>73080.0</v>
      </c>
      <c r="J69" s="49">
        <f t="shared" si="38"/>
        <v>-16816</v>
      </c>
      <c r="K69" s="105">
        <v>88624.0</v>
      </c>
      <c r="L69" s="51"/>
      <c r="M69" s="51"/>
      <c r="N69" s="51"/>
      <c r="O69" s="51"/>
      <c r="P69" s="51"/>
      <c r="Q69" s="51"/>
      <c r="R69" s="106">
        <f>C69</f>
        <v>50000</v>
      </c>
      <c r="S69" s="51"/>
      <c r="T69" s="51"/>
      <c r="U69" s="51"/>
      <c r="V69" s="51"/>
      <c r="W69" s="51"/>
      <c r="X69" s="51"/>
      <c r="Y69" s="51"/>
      <c r="Z69" s="51"/>
      <c r="AA69" s="54"/>
      <c r="AB69" s="51"/>
      <c r="AF69" s="7"/>
    </row>
    <row r="70" ht="25.5" customHeight="1">
      <c r="A70" s="101">
        <v>3331.0</v>
      </c>
      <c r="B70" s="103" t="s">
        <v>107</v>
      </c>
      <c r="C70" s="104">
        <f>116022*22</f>
        <v>2552484</v>
      </c>
      <c r="D70" s="104">
        <f>2500000+85000</f>
        <v>2585000</v>
      </c>
      <c r="E70" s="149">
        <v>2566816.0</v>
      </c>
      <c r="F70" s="104">
        <v>2232451.0</v>
      </c>
      <c r="G70" s="47"/>
      <c r="H70" s="47"/>
      <c r="I70" s="47">
        <v>66816.0</v>
      </c>
      <c r="J70" s="49">
        <f t="shared" si="38"/>
        <v>2539516.43</v>
      </c>
      <c r="K70" s="105">
        <v>4471189.79</v>
      </c>
      <c r="L70" s="51"/>
      <c r="M70" s="160">
        <v>18184.0</v>
      </c>
      <c r="N70" s="51"/>
      <c r="O70" s="51"/>
      <c r="P70" s="51"/>
      <c r="Q70" s="125">
        <f>C70</f>
        <v>2552484</v>
      </c>
      <c r="R70" s="51"/>
      <c r="S70" s="51"/>
      <c r="T70" s="51"/>
      <c r="U70" s="51"/>
      <c r="V70" s="51"/>
      <c r="W70" s="51"/>
      <c r="X70" s="51"/>
      <c r="Y70" s="51"/>
      <c r="Z70" s="51"/>
      <c r="AA70" s="54"/>
      <c r="AB70" s="51"/>
      <c r="AF70" s="7"/>
    </row>
    <row r="71">
      <c r="A71" s="101">
        <v>3342.0</v>
      </c>
      <c r="B71" s="103" t="s">
        <v>108</v>
      </c>
      <c r="C71" s="46">
        <v>130000.0</v>
      </c>
      <c r="D71" s="46">
        <v>53000.0</v>
      </c>
      <c r="E71" s="55">
        <v>39301.57</v>
      </c>
      <c r="F71" s="104">
        <v>90000.0</v>
      </c>
      <c r="G71" s="47"/>
      <c r="H71" s="47"/>
      <c r="I71" s="47">
        <v>12967.57</v>
      </c>
      <c r="J71" s="49">
        <f t="shared" si="38"/>
        <v>127309.08</v>
      </c>
      <c r="K71" s="105">
        <v>54917.0</v>
      </c>
      <c r="L71" s="51"/>
      <c r="M71" s="51"/>
      <c r="N71" s="51"/>
      <c r="O71" s="161">
        <v>30000.0</v>
      </c>
      <c r="P71" s="162">
        <v>63500.0</v>
      </c>
      <c r="Q71" s="163">
        <v>30000.0</v>
      </c>
      <c r="R71" s="164">
        <v>6500.0</v>
      </c>
      <c r="S71" s="51"/>
      <c r="T71" s="51"/>
      <c r="U71" s="51"/>
      <c r="V71" s="51"/>
      <c r="W71" s="51"/>
      <c r="X71" s="51"/>
      <c r="Y71" s="51"/>
      <c r="Z71" s="51"/>
      <c r="AA71" s="54"/>
      <c r="AB71" s="51"/>
      <c r="AF71" s="7"/>
    </row>
    <row r="72">
      <c r="A72" s="101">
        <v>3361.0</v>
      </c>
      <c r="B72" s="103" t="s">
        <v>110</v>
      </c>
      <c r="C72" s="46">
        <v>3000.0</v>
      </c>
      <c r="D72" s="46">
        <v>3000.0</v>
      </c>
      <c r="E72" s="55">
        <v>2690.920000000001</v>
      </c>
      <c r="F72" s="104">
        <v>3000.0</v>
      </c>
      <c r="G72" s="47"/>
      <c r="H72" s="47"/>
      <c r="I72" s="47">
        <v>2690.92</v>
      </c>
      <c r="J72" s="49">
        <f t="shared" si="38"/>
        <v>-1466</v>
      </c>
      <c r="K72" s="105">
        <v>0.0</v>
      </c>
      <c r="L72" s="51"/>
      <c r="M72" s="51"/>
      <c r="N72" s="51"/>
      <c r="O72" s="161"/>
      <c r="P72" s="162"/>
      <c r="Q72" s="163"/>
      <c r="R72" s="164">
        <f>C72</f>
        <v>3000</v>
      </c>
      <c r="S72" s="51"/>
      <c r="T72" s="51"/>
      <c r="U72" s="51"/>
      <c r="V72" s="51"/>
      <c r="W72" s="51"/>
      <c r="X72" s="51"/>
      <c r="Y72" s="51"/>
      <c r="Z72" s="51"/>
      <c r="AA72" s="54"/>
      <c r="AB72" s="51"/>
      <c r="AC72" s="1"/>
      <c r="AD72" s="1"/>
      <c r="AE72" s="1"/>
      <c r="AF72" s="7"/>
    </row>
    <row r="73" ht="25.5" customHeight="1">
      <c r="A73" s="101">
        <v>3362.0</v>
      </c>
      <c r="B73" s="103" t="s">
        <v>111</v>
      </c>
      <c r="C73" s="104">
        <v>8000.0</v>
      </c>
      <c r="D73" s="104">
        <v>5000.0</v>
      </c>
      <c r="E73" s="149">
        <v>4466.0</v>
      </c>
      <c r="F73" s="104">
        <v>6000.0</v>
      </c>
      <c r="G73" s="80"/>
      <c r="H73" s="80"/>
      <c r="I73" s="80">
        <v>4466.0</v>
      </c>
      <c r="J73" s="49">
        <f t="shared" si="38"/>
        <v>-23492.6</v>
      </c>
      <c r="K73" s="105">
        <v>688.09</v>
      </c>
      <c r="L73" s="51"/>
      <c r="M73" s="51"/>
      <c r="N73" s="51"/>
      <c r="O73" s="51"/>
      <c r="P73" s="51"/>
      <c r="Q73" s="163">
        <f t="shared" ref="Q73:Q74" si="40">C73</f>
        <v>8000</v>
      </c>
      <c r="R73" s="51"/>
      <c r="S73" s="51"/>
      <c r="T73" s="51"/>
      <c r="U73" s="51"/>
      <c r="V73" s="51"/>
      <c r="W73" s="51"/>
      <c r="X73" s="51"/>
      <c r="Y73" s="51"/>
      <c r="Z73" s="51"/>
      <c r="AA73" s="54"/>
      <c r="AB73" s="51"/>
      <c r="AF73" s="7"/>
    </row>
    <row r="74" ht="25.5" customHeight="1">
      <c r="A74" s="113">
        <v>3363.0</v>
      </c>
      <c r="B74" s="77" t="s">
        <v>112</v>
      </c>
      <c r="C74" s="46">
        <f>10000+20000</f>
        <v>30000</v>
      </c>
      <c r="D74" s="46">
        <f>10000+25000</f>
        <v>35000</v>
      </c>
      <c r="E74" s="55">
        <v>31492.6</v>
      </c>
      <c r="F74" s="46">
        <v>45000.0</v>
      </c>
      <c r="G74" s="47"/>
      <c r="H74" s="47"/>
      <c r="I74" s="47">
        <v>31492.6</v>
      </c>
      <c r="J74" s="49">
        <f t="shared" si="38"/>
        <v>-107000</v>
      </c>
      <c r="K74" s="165">
        <v>47929.36</v>
      </c>
      <c r="L74" s="160"/>
      <c r="M74" s="160"/>
      <c r="N74" s="160"/>
      <c r="O74" s="160"/>
      <c r="P74" s="160"/>
      <c r="Q74" s="163">
        <f t="shared" si="40"/>
        <v>30000</v>
      </c>
      <c r="R74" s="51"/>
      <c r="S74" s="160"/>
      <c r="T74" s="160"/>
      <c r="U74" s="160"/>
      <c r="V74" s="160"/>
      <c r="W74" s="160"/>
      <c r="X74" s="160"/>
      <c r="Y74" s="160"/>
      <c r="Z74" s="51"/>
      <c r="AA74" s="54"/>
      <c r="AB74" s="51"/>
      <c r="AF74" s="7"/>
    </row>
    <row r="75" ht="25.5" customHeight="1">
      <c r="A75" s="101">
        <v>3391.0</v>
      </c>
      <c r="B75" s="103" t="s">
        <v>113</v>
      </c>
      <c r="C75" s="104">
        <v>250000.0</v>
      </c>
      <c r="D75" s="104">
        <f>150000*2</f>
        <v>300000</v>
      </c>
      <c r="E75" s="149">
        <v>266920.0</v>
      </c>
      <c r="F75" s="104">
        <v>266920.0</v>
      </c>
      <c r="G75" s="47"/>
      <c r="H75" s="47"/>
      <c r="I75" s="47">
        <v>137000.0</v>
      </c>
      <c r="J75" s="49">
        <f t="shared" si="38"/>
        <v>156687.22</v>
      </c>
      <c r="K75" s="49">
        <f>95000+68000</f>
        <v>163000</v>
      </c>
      <c r="L75" s="51"/>
      <c r="M75" s="99">
        <v>30000.0</v>
      </c>
      <c r="N75" s="51"/>
      <c r="O75" s="110">
        <f>C75</f>
        <v>250000</v>
      </c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4"/>
      <c r="AB75" s="51"/>
      <c r="AF75" s="7"/>
    </row>
    <row r="76" ht="25.5" customHeight="1">
      <c r="A76" s="107">
        <v>3400.0</v>
      </c>
      <c r="B76" s="108" t="s">
        <v>114</v>
      </c>
      <c r="C76" s="100">
        <f t="shared" ref="C76:F76" si="41">SUM(C77:C79)</f>
        <v>235903</v>
      </c>
      <c r="D76" s="100">
        <f t="shared" si="41"/>
        <v>229000</v>
      </c>
      <c r="E76" s="148">
        <f t="shared" si="41"/>
        <v>204050.13</v>
      </c>
      <c r="F76" s="100">
        <f t="shared" si="41"/>
        <v>234000</v>
      </c>
      <c r="G76" s="47"/>
      <c r="H76" s="47"/>
      <c r="I76" s="47">
        <v>93312.78</v>
      </c>
      <c r="J76" s="49">
        <f t="shared" si="38"/>
        <v>229861.9</v>
      </c>
      <c r="K76" s="49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4"/>
      <c r="AB76" s="51"/>
      <c r="AF76" s="7"/>
    </row>
    <row r="77">
      <c r="A77" s="101">
        <v>3411.0</v>
      </c>
      <c r="B77" s="119" t="s">
        <v>115</v>
      </c>
      <c r="C77" s="46">
        <v>8903.0</v>
      </c>
      <c r="D77" s="104">
        <v>9000.0</v>
      </c>
      <c r="E77" s="149">
        <v>6041.1</v>
      </c>
      <c r="F77" s="104">
        <v>7000.0</v>
      </c>
      <c r="G77" s="47"/>
      <c r="H77" s="47"/>
      <c r="I77" s="47">
        <v>6041.1</v>
      </c>
      <c r="J77" s="49">
        <f t="shared" si="38"/>
        <v>2403.22</v>
      </c>
      <c r="K77" s="105">
        <v>7392.24</v>
      </c>
      <c r="L77" s="51"/>
      <c r="M77" s="51"/>
      <c r="N77" s="51"/>
      <c r="O77" s="51"/>
      <c r="P77" s="51"/>
      <c r="Q77" s="51"/>
      <c r="R77" s="106">
        <f t="shared" ref="R77:R79" si="42">C77</f>
        <v>8903</v>
      </c>
      <c r="S77" s="51"/>
      <c r="T77" s="51"/>
      <c r="U77" s="51"/>
      <c r="V77" s="51"/>
      <c r="W77" s="51"/>
      <c r="X77" s="51"/>
      <c r="Y77" s="51"/>
      <c r="Z77" s="51"/>
      <c r="AA77" s="54"/>
      <c r="AB77" s="51"/>
      <c r="AF77" s="7"/>
    </row>
    <row r="78" ht="25.5" customHeight="1">
      <c r="A78" s="101">
        <v>3441.0</v>
      </c>
      <c r="B78" s="119" t="s">
        <v>116</v>
      </c>
      <c r="C78" s="46">
        <v>7000.0</v>
      </c>
      <c r="D78" s="104"/>
      <c r="E78" s="149">
        <v>6499.78</v>
      </c>
      <c r="F78" s="104">
        <v>7000.0</v>
      </c>
      <c r="G78" s="47"/>
      <c r="H78" s="47"/>
      <c r="I78" s="47">
        <v>6499.78</v>
      </c>
      <c r="J78" s="49">
        <f t="shared" si="38"/>
        <v>-184508</v>
      </c>
      <c r="K78" s="105"/>
      <c r="L78" s="51"/>
      <c r="M78" s="51"/>
      <c r="N78" s="51"/>
      <c r="O78" s="51"/>
      <c r="P78" s="51"/>
      <c r="Q78" s="51"/>
      <c r="R78" s="106">
        <f t="shared" si="42"/>
        <v>7000</v>
      </c>
      <c r="S78" s="51"/>
      <c r="T78" s="51" t="s">
        <v>123</v>
      </c>
      <c r="U78" s="51"/>
      <c r="V78" s="51"/>
      <c r="W78" s="51"/>
      <c r="X78" s="51"/>
      <c r="Y78" s="51"/>
      <c r="Z78" s="51"/>
      <c r="AA78" s="54"/>
      <c r="AB78" s="51"/>
      <c r="AC78" s="1"/>
      <c r="AD78" s="1"/>
      <c r="AE78" s="1"/>
      <c r="AF78" s="7"/>
    </row>
    <row r="79">
      <c r="A79" s="101">
        <v>3451.0</v>
      </c>
      <c r="B79" s="119" t="s">
        <v>117</v>
      </c>
      <c r="C79" s="46">
        <v>220000.0</v>
      </c>
      <c r="D79" s="104">
        <v>220000.0</v>
      </c>
      <c r="E79" s="149">
        <v>191509.25000000003</v>
      </c>
      <c r="F79" s="104">
        <f>165000+35000+20000</f>
        <v>220000</v>
      </c>
      <c r="G79" s="47"/>
      <c r="H79" s="47"/>
      <c r="I79" s="47">
        <f>76307+115201</f>
        <v>191508</v>
      </c>
      <c r="J79" s="49" t="str">
        <f>C79-#REF!</f>
        <v>#REF!</v>
      </c>
      <c r="K79" s="105">
        <v>77583.9</v>
      </c>
      <c r="L79" s="51"/>
      <c r="M79" s="51">
        <v>22000.0</v>
      </c>
      <c r="N79" s="51"/>
      <c r="O79" s="51"/>
      <c r="P79" s="51"/>
      <c r="Q79" s="51"/>
      <c r="R79" s="106">
        <f t="shared" si="42"/>
        <v>220000</v>
      </c>
      <c r="S79" s="51"/>
      <c r="T79" s="51"/>
      <c r="U79" s="51"/>
      <c r="V79" s="51"/>
      <c r="W79" s="51"/>
      <c r="X79" s="51"/>
      <c r="Y79" s="51"/>
      <c r="Z79" s="51"/>
      <c r="AA79" s="54"/>
      <c r="AB79" s="51"/>
      <c r="AC79" s="1"/>
      <c r="AD79" s="1"/>
      <c r="AE79" s="1"/>
      <c r="AF79" s="7"/>
    </row>
    <row r="80" ht="25.5" customHeight="1">
      <c r="A80" s="107">
        <v>3500.0</v>
      </c>
      <c r="B80" s="121" t="s">
        <v>119</v>
      </c>
      <c r="C80" s="76">
        <f t="shared" ref="C80:F80" si="43">SUM(C81:C87)</f>
        <v>1749771</v>
      </c>
      <c r="D80" s="100">
        <f t="shared" si="43"/>
        <v>1030000</v>
      </c>
      <c r="E80" s="148">
        <f t="shared" si="43"/>
        <v>939535.23</v>
      </c>
      <c r="F80" s="100">
        <f t="shared" si="43"/>
        <v>1936260</v>
      </c>
      <c r="G80" s="47"/>
      <c r="H80" s="47"/>
      <c r="I80" s="47">
        <v>893153.86</v>
      </c>
      <c r="J80" s="49">
        <f t="shared" ref="J80:J84" si="44">C80-I81</f>
        <v>1713829.83</v>
      </c>
      <c r="K80" s="105"/>
      <c r="L80" s="51"/>
      <c r="M80" s="51"/>
      <c r="N80" s="51"/>
      <c r="O80" s="51"/>
      <c r="P80" s="51"/>
      <c r="Q80" s="51"/>
      <c r="R80" s="106"/>
      <c r="S80" s="51"/>
      <c r="T80" s="51"/>
      <c r="U80" s="51"/>
      <c r="V80" s="51"/>
      <c r="W80" s="51"/>
      <c r="X80" s="51"/>
      <c r="Y80" s="51"/>
      <c r="Z80" s="51"/>
      <c r="AA80" s="54"/>
      <c r="AB80" s="51"/>
      <c r="AC80" s="1"/>
      <c r="AD80" s="1"/>
      <c r="AE80" s="1"/>
      <c r="AF80" s="7"/>
    </row>
    <row r="81" ht="25.5" customHeight="1">
      <c r="A81" s="101">
        <v>3511.0</v>
      </c>
      <c r="B81" s="119" t="s">
        <v>131</v>
      </c>
      <c r="C81" s="46">
        <v>40000.0</v>
      </c>
      <c r="D81" s="104">
        <f>20000+20000</f>
        <v>40000</v>
      </c>
      <c r="E81" s="149">
        <v>35941.170000000006</v>
      </c>
      <c r="F81" s="104">
        <v>39489.0</v>
      </c>
      <c r="G81" s="47"/>
      <c r="H81" s="47"/>
      <c r="I81" s="47">
        <v>35941.17</v>
      </c>
      <c r="J81" s="49">
        <f t="shared" si="44"/>
        <v>31000.18</v>
      </c>
      <c r="K81" s="105">
        <v>25986.08</v>
      </c>
      <c r="L81" s="51"/>
      <c r="M81" s="51"/>
      <c r="N81" s="51"/>
      <c r="O81" s="51"/>
      <c r="P81" s="51"/>
      <c r="Q81" s="51"/>
      <c r="R81" s="106">
        <f t="shared" ref="R81:R82" si="45">C81</f>
        <v>40000</v>
      </c>
      <c r="S81" s="51"/>
      <c r="T81" s="51"/>
      <c r="U81" s="51"/>
      <c r="V81" s="51"/>
      <c r="W81" s="51"/>
      <c r="X81" s="51"/>
      <c r="Y81" s="51"/>
      <c r="Z81" s="51"/>
      <c r="AA81" s="54"/>
      <c r="AB81" s="51"/>
      <c r="AC81" s="1"/>
      <c r="AD81" s="1"/>
      <c r="AE81" s="1"/>
      <c r="AF81" s="7"/>
    </row>
    <row r="82" ht="38.25" customHeight="1">
      <c r="A82" s="101">
        <v>3521.0</v>
      </c>
      <c r="B82" s="119" t="s">
        <v>132</v>
      </c>
      <c r="C82" s="46">
        <v>20000.0</v>
      </c>
      <c r="D82" s="104">
        <v>5000.0</v>
      </c>
      <c r="E82" s="149">
        <v>8999.819999999998</v>
      </c>
      <c r="F82" s="104">
        <v>15000.0</v>
      </c>
      <c r="G82" s="47"/>
      <c r="H82" s="47"/>
      <c r="I82" s="47">
        <v>8999.82</v>
      </c>
      <c r="J82" s="49">
        <f t="shared" si="44"/>
        <v>-417230.82</v>
      </c>
      <c r="K82" s="105">
        <v>556.8</v>
      </c>
      <c r="L82" s="51"/>
      <c r="M82" s="51"/>
      <c r="N82" s="51"/>
      <c r="O82" s="51"/>
      <c r="P82" s="51"/>
      <c r="Q82" s="51"/>
      <c r="R82" s="106">
        <f t="shared" si="45"/>
        <v>20000</v>
      </c>
      <c r="S82" s="51"/>
      <c r="T82" s="51" t="s">
        <v>134</v>
      </c>
      <c r="U82" s="51"/>
      <c r="V82" s="51"/>
      <c r="W82" s="51"/>
      <c r="X82" s="51"/>
      <c r="Y82" s="51"/>
      <c r="Z82" s="51"/>
      <c r="AA82" s="54"/>
      <c r="AB82" s="51"/>
      <c r="AC82" s="1"/>
      <c r="AD82" s="1"/>
      <c r="AE82" s="1"/>
      <c r="AF82" s="7"/>
    </row>
    <row r="83" ht="25.5" customHeight="1">
      <c r="A83" s="101">
        <v>3531.0</v>
      </c>
      <c r="B83" s="119" t="s">
        <v>122</v>
      </c>
      <c r="C83" s="46">
        <v>1278771.0</v>
      </c>
      <c r="D83" s="46">
        <v>550000.0</v>
      </c>
      <c r="E83" s="55">
        <v>494832.19</v>
      </c>
      <c r="F83" s="104">
        <v>1378771.0</v>
      </c>
      <c r="G83" s="47"/>
      <c r="H83" s="47"/>
      <c r="I83" s="47">
        <v>437230.82</v>
      </c>
      <c r="J83" s="49">
        <f t="shared" si="44"/>
        <v>1199771.43</v>
      </c>
      <c r="K83" s="105">
        <v>839229.7</v>
      </c>
      <c r="L83" s="99"/>
      <c r="M83" s="99">
        <v>55000.0</v>
      </c>
      <c r="N83" s="51"/>
      <c r="O83" s="51"/>
      <c r="P83" s="114">
        <f>C83</f>
        <v>1278771</v>
      </c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4"/>
      <c r="AB83" s="51"/>
      <c r="AF83" s="7"/>
    </row>
    <row r="84" ht="25.5" customHeight="1">
      <c r="A84" s="101">
        <v>3551.0</v>
      </c>
      <c r="B84" s="119" t="s">
        <v>124</v>
      </c>
      <c r="C84" s="46">
        <v>100000.0</v>
      </c>
      <c r="D84" s="46">
        <v>80000.0</v>
      </c>
      <c r="E84" s="55">
        <v>79579.57</v>
      </c>
      <c r="F84" s="54">
        <v>140000.0</v>
      </c>
      <c r="G84" s="166"/>
      <c r="H84" s="166"/>
      <c r="I84" s="166">
        <v>78999.57</v>
      </c>
      <c r="J84" s="167">
        <f t="shared" si="44"/>
        <v>-7231.92</v>
      </c>
      <c r="K84" s="162">
        <v>80638.6</v>
      </c>
      <c r="L84" s="168"/>
      <c r="M84" s="168"/>
      <c r="N84" s="168"/>
      <c r="O84" s="168"/>
      <c r="P84" s="168"/>
      <c r="Q84" s="168"/>
      <c r="R84" s="114">
        <f t="shared" ref="R84:R87" si="46">C84</f>
        <v>100000</v>
      </c>
      <c r="S84" s="168"/>
      <c r="T84" s="168"/>
      <c r="U84" s="168"/>
      <c r="V84" s="168"/>
      <c r="W84" s="168"/>
      <c r="X84" s="168"/>
      <c r="Y84" s="168"/>
      <c r="Z84" s="168"/>
      <c r="AA84" s="54"/>
      <c r="AB84" s="51"/>
      <c r="AF84" s="7"/>
    </row>
    <row r="85" ht="25.5" customHeight="1">
      <c r="A85" s="101">
        <v>3571.0</v>
      </c>
      <c r="B85" s="119" t="s">
        <v>125</v>
      </c>
      <c r="C85" s="104">
        <v>90000.0</v>
      </c>
      <c r="D85" s="104">
        <v>120000.0</v>
      </c>
      <c r="E85" s="149">
        <v>107931.92</v>
      </c>
      <c r="F85" s="104">
        <v>137000.0</v>
      </c>
      <c r="G85" s="47"/>
      <c r="H85" s="47"/>
      <c r="I85" s="47">
        <v>107231.92</v>
      </c>
      <c r="J85" s="49" t="str">
        <f>C85-#REF!</f>
        <v>#REF!</v>
      </c>
      <c r="K85" s="105">
        <v>9278.09</v>
      </c>
      <c r="L85" s="51"/>
      <c r="M85" s="99">
        <v>12000.0</v>
      </c>
      <c r="N85" s="51"/>
      <c r="O85" s="51"/>
      <c r="P85" s="51"/>
      <c r="Q85" s="51"/>
      <c r="R85" s="106">
        <f t="shared" si="46"/>
        <v>90000</v>
      </c>
      <c r="S85" s="51"/>
      <c r="T85" s="51"/>
      <c r="U85" s="51"/>
      <c r="V85" s="51"/>
      <c r="W85" s="51"/>
      <c r="X85" s="51"/>
      <c r="Y85" s="51"/>
      <c r="Z85" s="51"/>
      <c r="AA85" s="54"/>
      <c r="AB85" s="51"/>
      <c r="AF85" s="7"/>
    </row>
    <row r="86">
      <c r="A86" s="101">
        <v>3581.0</v>
      </c>
      <c r="B86" s="119" t="s">
        <v>127</v>
      </c>
      <c r="C86" s="46">
        <v>206000.0</v>
      </c>
      <c r="D86" s="46">
        <v>215000.0</v>
      </c>
      <c r="E86" s="55">
        <v>193497.56000000003</v>
      </c>
      <c r="F86" s="46">
        <v>206000.0</v>
      </c>
      <c r="G86" s="47"/>
      <c r="H86" s="47"/>
      <c r="I86" s="47">
        <v>193497.56</v>
      </c>
      <c r="J86" s="49">
        <f t="shared" ref="J86:J87" si="47">C86-I87</f>
        <v>187247</v>
      </c>
      <c r="K86" s="105">
        <v>205000.0</v>
      </c>
      <c r="L86" s="51"/>
      <c r="M86" s="99">
        <v>21500.0</v>
      </c>
      <c r="N86" s="51"/>
      <c r="O86" s="51"/>
      <c r="P86" s="51"/>
      <c r="Q86" s="51"/>
      <c r="R86" s="106">
        <f t="shared" si="46"/>
        <v>206000</v>
      </c>
      <c r="S86" s="51"/>
      <c r="T86" s="51"/>
      <c r="U86" s="51"/>
      <c r="V86" s="51"/>
      <c r="W86" s="51"/>
      <c r="X86" s="51"/>
      <c r="Y86" s="51"/>
      <c r="Z86" s="51"/>
      <c r="AA86" s="54"/>
      <c r="AB86" s="51"/>
      <c r="AF86" s="7"/>
    </row>
    <row r="87">
      <c r="A87" s="101">
        <v>3591.0</v>
      </c>
      <c r="B87" s="119" t="s">
        <v>128</v>
      </c>
      <c r="C87" s="104">
        <v>15000.0</v>
      </c>
      <c r="D87" s="104">
        <v>20000.0</v>
      </c>
      <c r="E87" s="149">
        <v>18753.0</v>
      </c>
      <c r="F87" s="104">
        <v>20000.0</v>
      </c>
      <c r="G87" s="47"/>
      <c r="H87" s="47"/>
      <c r="I87" s="47">
        <v>18753.0</v>
      </c>
      <c r="J87" s="49">
        <f t="shared" si="47"/>
        <v>-6257.15</v>
      </c>
      <c r="K87" s="105">
        <v>6960.0</v>
      </c>
      <c r="L87" s="51"/>
      <c r="M87" s="51"/>
      <c r="N87" s="51"/>
      <c r="O87" s="51"/>
      <c r="P87" s="51"/>
      <c r="Q87" s="51"/>
      <c r="R87" s="106">
        <f t="shared" si="46"/>
        <v>15000</v>
      </c>
      <c r="S87" s="51"/>
      <c r="T87" s="51"/>
      <c r="U87" s="51"/>
      <c r="V87" s="51"/>
      <c r="W87" s="51"/>
      <c r="X87" s="51"/>
      <c r="Y87" s="51"/>
      <c r="Z87" s="51"/>
      <c r="AA87" s="54"/>
      <c r="AB87" s="51"/>
      <c r="AF87" s="7"/>
    </row>
    <row r="88" ht="25.5" customHeight="1">
      <c r="A88" s="107">
        <v>3600.0</v>
      </c>
      <c r="B88" s="121" t="s">
        <v>129</v>
      </c>
      <c r="C88" s="100">
        <f t="shared" ref="C88:F88" si="48">SUM(C89)</f>
        <v>18000</v>
      </c>
      <c r="D88" s="100">
        <f t="shared" si="48"/>
        <v>12000</v>
      </c>
      <c r="E88" s="148">
        <f t="shared" si="48"/>
        <v>10757.15</v>
      </c>
      <c r="F88" s="100">
        <f t="shared" si="48"/>
        <v>12600</v>
      </c>
      <c r="G88" s="47"/>
      <c r="H88" s="47"/>
      <c r="I88" s="47">
        <v>21257.15</v>
      </c>
      <c r="J88" s="49" t="str">
        <f>C88-#REF!</f>
        <v>#REF!</v>
      </c>
      <c r="K88" s="49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4"/>
      <c r="AB88" s="51"/>
      <c r="AF88" s="7"/>
    </row>
    <row r="89" ht="25.5" customHeight="1">
      <c r="A89" s="113">
        <v>3661.0</v>
      </c>
      <c r="B89" s="127" t="s">
        <v>130</v>
      </c>
      <c r="C89" s="46">
        <v>18000.0</v>
      </c>
      <c r="D89" s="46">
        <v>12000.0</v>
      </c>
      <c r="E89" s="55">
        <v>10757.15</v>
      </c>
      <c r="F89" s="104">
        <f>18000-AB89</f>
        <v>12600</v>
      </c>
      <c r="G89" s="47"/>
      <c r="H89" s="47"/>
      <c r="I89" s="47">
        <v>10757.15</v>
      </c>
      <c r="J89" s="49">
        <f t="shared" ref="J89:J91" si="50">C89-I89</f>
        <v>7242.85</v>
      </c>
      <c r="K89" s="105">
        <v>10390.83</v>
      </c>
      <c r="L89" s="160"/>
      <c r="M89" s="160"/>
      <c r="N89" s="160"/>
      <c r="O89" s="160"/>
      <c r="P89" s="160"/>
      <c r="Q89" s="163">
        <f>C89</f>
        <v>18000</v>
      </c>
      <c r="R89" s="51"/>
      <c r="S89" s="160"/>
      <c r="T89" s="160"/>
      <c r="U89" s="160"/>
      <c r="V89" s="160"/>
      <c r="W89" s="160"/>
      <c r="X89" s="160"/>
      <c r="Y89" s="160"/>
      <c r="Z89" s="51"/>
      <c r="AA89" s="54"/>
      <c r="AB89" s="54">
        <v>5400.0</v>
      </c>
      <c r="AC89" s="1"/>
      <c r="AF89" s="7"/>
    </row>
    <row r="90">
      <c r="A90" s="107">
        <v>3700.0</v>
      </c>
      <c r="B90" s="108" t="s">
        <v>133</v>
      </c>
      <c r="C90" s="100">
        <f t="shared" ref="C90:F90" si="49">SUM(C91:C96)</f>
        <v>155000</v>
      </c>
      <c r="D90" s="100">
        <f t="shared" si="49"/>
        <v>265000</v>
      </c>
      <c r="E90" s="148">
        <f t="shared" si="49"/>
        <v>200770.83</v>
      </c>
      <c r="F90" s="100">
        <f t="shared" si="49"/>
        <v>245000</v>
      </c>
      <c r="G90" s="47"/>
      <c r="H90" s="47"/>
      <c r="I90" s="47">
        <v>189125.96</v>
      </c>
      <c r="J90" s="49">
        <f t="shared" si="50"/>
        <v>-34125.96</v>
      </c>
      <c r="K90" s="49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4"/>
      <c r="AB90" s="51"/>
      <c r="AF90" s="7"/>
    </row>
    <row r="91">
      <c r="A91" s="101">
        <v>3711.0</v>
      </c>
      <c r="B91" s="103" t="s">
        <v>135</v>
      </c>
      <c r="C91" s="104">
        <v>60000.0</v>
      </c>
      <c r="D91" s="104">
        <v>100000.0</v>
      </c>
      <c r="E91" s="149">
        <v>76934.06000000001</v>
      </c>
      <c r="F91" s="104">
        <v>86000.0</v>
      </c>
      <c r="G91" s="47"/>
      <c r="H91" s="47"/>
      <c r="I91" s="47">
        <v>67290.07</v>
      </c>
      <c r="J91" s="49">
        <f t="shared" si="50"/>
        <v>-7290.07</v>
      </c>
      <c r="K91" s="105">
        <v>84275.31</v>
      </c>
      <c r="L91" s="51"/>
      <c r="M91" s="51"/>
      <c r="N91" s="51"/>
      <c r="O91" s="51"/>
      <c r="P91" s="51"/>
      <c r="Q91" s="125">
        <f>C91</f>
        <v>60000</v>
      </c>
      <c r="R91" s="51"/>
      <c r="S91" s="51"/>
      <c r="T91" s="51"/>
      <c r="U91" s="51"/>
      <c r="V91" s="51"/>
      <c r="W91" s="51"/>
      <c r="X91" s="51"/>
      <c r="Y91" s="51"/>
      <c r="Z91" s="51"/>
      <c r="AA91" s="54"/>
      <c r="AB91" s="51"/>
      <c r="AF91" s="7"/>
    </row>
    <row r="92">
      <c r="A92" s="101">
        <v>3712.0</v>
      </c>
      <c r="B92" s="103" t="s">
        <v>151</v>
      </c>
      <c r="C92" s="145"/>
      <c r="D92" s="145"/>
      <c r="E92" s="145"/>
      <c r="F92" s="104">
        <v>24000.0</v>
      </c>
      <c r="G92" s="169"/>
      <c r="H92" s="169"/>
      <c r="I92" s="169"/>
      <c r="J92" s="170"/>
      <c r="K92" s="170"/>
      <c r="L92" s="51"/>
      <c r="M92" s="51"/>
      <c r="N92" s="51"/>
      <c r="O92" s="51"/>
      <c r="P92" s="51"/>
      <c r="Q92" s="171"/>
      <c r="R92" s="51"/>
      <c r="S92" s="51"/>
      <c r="T92" s="51"/>
      <c r="U92" s="51"/>
      <c r="V92" s="51"/>
      <c r="W92" s="51"/>
      <c r="X92" s="51"/>
      <c r="Y92" s="51"/>
      <c r="Z92" s="51"/>
      <c r="AA92" s="54"/>
      <c r="AB92" s="51"/>
      <c r="AF92" s="7"/>
    </row>
    <row r="93">
      <c r="A93" s="101">
        <v>3721.0</v>
      </c>
      <c r="B93" s="103" t="s">
        <v>136</v>
      </c>
      <c r="C93" s="104">
        <v>5000.0</v>
      </c>
      <c r="D93" s="104">
        <v>5000.0</v>
      </c>
      <c r="E93" s="149">
        <v>1449.31</v>
      </c>
      <c r="F93" s="104">
        <v>6000.0</v>
      </c>
      <c r="G93" s="47"/>
      <c r="H93" s="47"/>
      <c r="I93" s="47">
        <v>1449.31</v>
      </c>
      <c r="J93" s="49">
        <f t="shared" ref="J93:J94" si="51">C93-I93</f>
        <v>3550.69</v>
      </c>
      <c r="K93" s="105">
        <v>5591.49</v>
      </c>
      <c r="L93" s="51"/>
      <c r="M93" s="51"/>
      <c r="N93" s="51"/>
      <c r="O93" s="51"/>
      <c r="P93" s="51"/>
      <c r="Q93" s="125">
        <f t="shared" ref="Q93:Q94" si="52">C93</f>
        <v>5000</v>
      </c>
      <c r="R93" s="51"/>
      <c r="S93" s="51"/>
      <c r="T93" s="51"/>
      <c r="U93" s="51"/>
      <c r="V93" s="51"/>
      <c r="W93" s="51"/>
      <c r="X93" s="51"/>
      <c r="Y93" s="51"/>
      <c r="Z93" s="51"/>
      <c r="AA93" s="54"/>
      <c r="AB93" s="51"/>
      <c r="AF93" s="7"/>
    </row>
    <row r="94">
      <c r="A94" s="101">
        <v>3751.0</v>
      </c>
      <c r="B94" s="103" t="s">
        <v>137</v>
      </c>
      <c r="C94" s="104">
        <v>70000.0</v>
      </c>
      <c r="D94" s="104">
        <v>100000.0</v>
      </c>
      <c r="E94" s="149">
        <v>88195.29</v>
      </c>
      <c r="F94" s="104">
        <v>87000.0</v>
      </c>
      <c r="G94" s="47"/>
      <c r="H94" s="47"/>
      <c r="I94" s="47">
        <v>86984.29</v>
      </c>
      <c r="J94" s="49">
        <f t="shared" si="51"/>
        <v>-16984.29</v>
      </c>
      <c r="K94" s="49">
        <v>95127.78</v>
      </c>
      <c r="L94" s="51"/>
      <c r="M94" s="51"/>
      <c r="N94" s="51"/>
      <c r="O94" s="51"/>
      <c r="P94" s="51"/>
      <c r="Q94" s="125">
        <f t="shared" si="52"/>
        <v>70000</v>
      </c>
      <c r="R94" s="51"/>
      <c r="S94" s="51"/>
      <c r="T94" s="51"/>
      <c r="U94" s="51"/>
      <c r="V94" s="51"/>
      <c r="W94" s="51"/>
      <c r="X94" s="51"/>
      <c r="Y94" s="51"/>
      <c r="Z94" s="51"/>
      <c r="AA94" s="54"/>
      <c r="AB94" s="51"/>
      <c r="AF94" s="7"/>
    </row>
    <row r="95">
      <c r="A95" s="128"/>
      <c r="B95" s="103" t="s">
        <v>155</v>
      </c>
      <c r="C95" s="104"/>
      <c r="D95" s="104"/>
      <c r="E95" s="149">
        <v>9413.25</v>
      </c>
      <c r="F95" s="104">
        <v>24000.0</v>
      </c>
      <c r="G95" s="47"/>
      <c r="H95" s="47"/>
      <c r="I95" s="47">
        <v>9413.25</v>
      </c>
      <c r="J95" s="49"/>
      <c r="K95" s="105"/>
      <c r="L95" s="51"/>
      <c r="M95" s="51"/>
      <c r="N95" s="51"/>
      <c r="O95" s="51"/>
      <c r="P95" s="51"/>
      <c r="Q95" s="51"/>
      <c r="R95" s="172"/>
      <c r="S95" s="51"/>
      <c r="T95" s="51"/>
      <c r="U95" s="51"/>
      <c r="V95" s="51"/>
      <c r="W95" s="51"/>
      <c r="X95" s="51"/>
      <c r="Y95" s="51"/>
      <c r="Z95" s="51"/>
      <c r="AA95" s="54"/>
      <c r="AB95" s="51"/>
      <c r="AF95" s="7"/>
    </row>
    <row r="96">
      <c r="A96" s="128">
        <v>3791.0</v>
      </c>
      <c r="B96" s="123" t="s">
        <v>138</v>
      </c>
      <c r="C96" s="104">
        <v>20000.0</v>
      </c>
      <c r="D96" s="104">
        <f>60000</f>
        <v>60000</v>
      </c>
      <c r="E96" s="149">
        <v>24778.92</v>
      </c>
      <c r="F96" s="104">
        <v>18000.0</v>
      </c>
      <c r="G96" s="47"/>
      <c r="H96" s="47"/>
      <c r="I96" s="47">
        <v>23989.04</v>
      </c>
      <c r="J96" s="49">
        <f t="shared" ref="J96:J106" si="54">C96-I95</f>
        <v>10586.75</v>
      </c>
      <c r="K96" s="105">
        <v>40500.0</v>
      </c>
      <c r="L96" s="51"/>
      <c r="M96" s="51"/>
      <c r="N96" s="51"/>
      <c r="O96" s="51"/>
      <c r="P96" s="51"/>
      <c r="Q96" s="51"/>
      <c r="R96" s="106">
        <f>C96</f>
        <v>20000</v>
      </c>
      <c r="S96" s="51"/>
      <c r="T96" s="51"/>
      <c r="U96" s="51"/>
      <c r="V96" s="51"/>
      <c r="W96" s="51"/>
      <c r="X96" s="51"/>
      <c r="Y96" s="51"/>
      <c r="Z96" s="51"/>
      <c r="AA96" s="54"/>
      <c r="AB96" s="51"/>
      <c r="AF96" s="7"/>
    </row>
    <row r="97">
      <c r="A97" s="107">
        <v>3800.0</v>
      </c>
      <c r="B97" s="108" t="s">
        <v>139</v>
      </c>
      <c r="C97" s="100">
        <f t="shared" ref="C97:F97" si="53">SUM(C98:C99)</f>
        <v>40000</v>
      </c>
      <c r="D97" s="100">
        <f t="shared" si="53"/>
        <v>45000</v>
      </c>
      <c r="E97" s="148">
        <f t="shared" si="53"/>
        <v>33434.94</v>
      </c>
      <c r="F97" s="100">
        <f t="shared" si="53"/>
        <v>32527</v>
      </c>
      <c r="G97" s="47"/>
      <c r="H97" s="47"/>
      <c r="I97" s="47">
        <v>33434.94</v>
      </c>
      <c r="J97" s="49">
        <f t="shared" si="54"/>
        <v>16010.96</v>
      </c>
      <c r="K97" s="49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4"/>
      <c r="AB97" s="51"/>
      <c r="AF97" s="7"/>
    </row>
    <row r="98">
      <c r="A98" s="113">
        <v>3831.0</v>
      </c>
      <c r="B98" s="77" t="s">
        <v>140</v>
      </c>
      <c r="C98" s="46">
        <v>20000.0</v>
      </c>
      <c r="D98" s="46">
        <v>30000.0</v>
      </c>
      <c r="E98" s="55">
        <v>23526.94</v>
      </c>
      <c r="F98" s="104">
        <v>23527.0</v>
      </c>
      <c r="G98" s="47"/>
      <c r="H98" s="47"/>
      <c r="I98" s="47">
        <v>23526.94</v>
      </c>
      <c r="J98" s="49">
        <f t="shared" si="54"/>
        <v>-13434.94</v>
      </c>
      <c r="K98" s="105">
        <v>4939465.98</v>
      </c>
      <c r="L98" s="160"/>
      <c r="M98" s="160"/>
      <c r="N98" s="160"/>
      <c r="O98" s="160"/>
      <c r="P98" s="160"/>
      <c r="Q98" s="163">
        <f t="shared" ref="Q98:Q99" si="55">C98</f>
        <v>20000</v>
      </c>
      <c r="R98" s="51"/>
      <c r="S98" s="160"/>
      <c r="T98" s="160"/>
      <c r="U98" s="160"/>
      <c r="V98" s="160"/>
      <c r="W98" s="160"/>
      <c r="X98" s="160"/>
      <c r="Y98" s="160"/>
      <c r="Z98" s="51"/>
      <c r="AA98" s="54"/>
      <c r="AB98" s="51"/>
      <c r="AF98" s="7"/>
    </row>
    <row r="99">
      <c r="A99" s="101">
        <v>3851.0</v>
      </c>
      <c r="B99" s="103" t="s">
        <v>141</v>
      </c>
      <c r="C99" s="104">
        <v>20000.0</v>
      </c>
      <c r="D99" s="104">
        <v>15000.0</v>
      </c>
      <c r="E99" s="149">
        <v>9908.0</v>
      </c>
      <c r="F99" s="104">
        <v>9000.0</v>
      </c>
      <c r="G99" s="47"/>
      <c r="H99" s="47"/>
      <c r="I99" s="47">
        <v>9908.0</v>
      </c>
      <c r="J99" s="49">
        <f t="shared" si="54"/>
        <v>-3526.94</v>
      </c>
      <c r="K99" s="105">
        <v>8558.0</v>
      </c>
      <c r="L99" s="51"/>
      <c r="M99" s="51"/>
      <c r="N99" s="51"/>
      <c r="O99" s="51"/>
      <c r="P99" s="51"/>
      <c r="Q99" s="125">
        <f t="shared" si="55"/>
        <v>20000</v>
      </c>
      <c r="R99" s="51"/>
      <c r="S99" s="51"/>
      <c r="T99" s="51"/>
      <c r="U99" s="51"/>
      <c r="V99" s="51"/>
      <c r="W99" s="51"/>
      <c r="X99" s="51"/>
      <c r="Y99" s="51"/>
      <c r="Z99" s="51"/>
      <c r="AA99" s="54"/>
      <c r="AB99" s="54">
        <v>11000.0</v>
      </c>
      <c r="AC99" s="1"/>
      <c r="AF99" s="7"/>
    </row>
    <row r="100">
      <c r="A100" s="107">
        <v>3900.0</v>
      </c>
      <c r="B100" s="108" t="s">
        <v>142</v>
      </c>
      <c r="C100" s="100">
        <f t="shared" ref="C100:F100" si="56">SUM(C101:C106)</f>
        <v>695000</v>
      </c>
      <c r="D100" s="100">
        <f t="shared" si="56"/>
        <v>715000</v>
      </c>
      <c r="E100" s="148">
        <f t="shared" si="56"/>
        <v>700096.73</v>
      </c>
      <c r="F100" s="100">
        <f t="shared" si="56"/>
        <v>718000</v>
      </c>
      <c r="G100" s="47"/>
      <c r="H100" s="47"/>
      <c r="I100" s="47">
        <v>229999.14</v>
      </c>
      <c r="J100" s="49">
        <f t="shared" si="54"/>
        <v>685092</v>
      </c>
      <c r="K100" s="49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4"/>
      <c r="AB100" s="51"/>
      <c r="AF100" s="7"/>
    </row>
    <row r="101">
      <c r="A101" s="113">
        <v>3921.0</v>
      </c>
      <c r="B101" s="127" t="s">
        <v>143</v>
      </c>
      <c r="C101" s="46">
        <v>660000.0</v>
      </c>
      <c r="D101" s="46">
        <v>660000.0</v>
      </c>
      <c r="E101" s="55">
        <v>679440.3500000001</v>
      </c>
      <c r="F101" s="46">
        <v>680000.0</v>
      </c>
      <c r="G101" s="47"/>
      <c r="H101" s="47"/>
      <c r="I101" s="47">
        <v>207542.76</v>
      </c>
      <c r="J101" s="49">
        <f t="shared" si="54"/>
        <v>430000.86</v>
      </c>
      <c r="K101" s="165">
        <v>665000.0</v>
      </c>
      <c r="L101" s="173"/>
      <c r="M101" s="173"/>
      <c r="N101" s="173"/>
      <c r="O101" s="173"/>
      <c r="P101" s="173"/>
      <c r="Q101" s="173"/>
      <c r="R101" s="106">
        <f t="shared" ref="R101:R106" si="57">C101</f>
        <v>660000</v>
      </c>
      <c r="S101" s="173"/>
      <c r="T101" s="173"/>
      <c r="U101" s="173"/>
      <c r="V101" s="173"/>
      <c r="W101" s="173"/>
      <c r="X101" s="173"/>
      <c r="Y101" s="173"/>
      <c r="Z101" s="51"/>
      <c r="AA101" s="54"/>
      <c r="AB101" s="51"/>
      <c r="AF101" s="7"/>
    </row>
    <row r="102">
      <c r="A102" s="101">
        <v>3941.0</v>
      </c>
      <c r="B102" s="119" t="s">
        <v>144</v>
      </c>
      <c r="C102" s="104">
        <v>5000.0</v>
      </c>
      <c r="D102" s="104">
        <v>10000.0</v>
      </c>
      <c r="E102" s="149">
        <v>0.0</v>
      </c>
      <c r="F102" s="104">
        <v>5000.0</v>
      </c>
      <c r="G102" s="47"/>
      <c r="H102" s="47"/>
      <c r="I102" s="47">
        <v>0.0</v>
      </c>
      <c r="J102" s="49">
        <f t="shared" si="54"/>
        <v>-202542.76</v>
      </c>
      <c r="K102" s="49">
        <v>0.0</v>
      </c>
      <c r="L102" s="51"/>
      <c r="M102" s="51"/>
      <c r="N102" s="51"/>
      <c r="O102" s="51"/>
      <c r="P102" s="51"/>
      <c r="Q102" s="51"/>
      <c r="R102" s="106">
        <f t="shared" si="57"/>
        <v>5000</v>
      </c>
      <c r="S102" s="51"/>
      <c r="T102" s="51"/>
      <c r="U102" s="51"/>
      <c r="V102" s="51"/>
      <c r="W102" s="51"/>
      <c r="X102" s="51"/>
      <c r="Y102" s="51"/>
      <c r="Z102" s="51"/>
      <c r="AA102" s="54"/>
      <c r="AB102" s="51"/>
      <c r="AF102" s="7"/>
    </row>
    <row r="103">
      <c r="A103" s="101">
        <v>3943.0</v>
      </c>
      <c r="B103" s="119" t="s">
        <v>145</v>
      </c>
      <c r="C103" s="104">
        <v>5000.0</v>
      </c>
      <c r="D103" s="104">
        <v>10000.0</v>
      </c>
      <c r="E103" s="149">
        <v>0.0</v>
      </c>
      <c r="F103" s="104">
        <v>5000.0</v>
      </c>
      <c r="G103" s="47"/>
      <c r="H103" s="47"/>
      <c r="I103" s="47">
        <v>0.0</v>
      </c>
      <c r="J103" s="49">
        <f t="shared" si="54"/>
        <v>5000</v>
      </c>
      <c r="K103" s="49">
        <v>0.0</v>
      </c>
      <c r="L103" s="51"/>
      <c r="M103" s="51"/>
      <c r="N103" s="51"/>
      <c r="O103" s="51"/>
      <c r="P103" s="51"/>
      <c r="Q103" s="51"/>
      <c r="R103" s="106">
        <f t="shared" si="57"/>
        <v>5000</v>
      </c>
      <c r="S103" s="51"/>
      <c r="T103" s="51"/>
      <c r="U103" s="51"/>
      <c r="V103" s="51"/>
      <c r="W103" s="51"/>
      <c r="X103" s="51"/>
      <c r="Y103" s="51"/>
      <c r="Z103" s="51"/>
      <c r="AA103" s="54"/>
      <c r="AB103" s="51"/>
      <c r="AF103" s="7"/>
    </row>
    <row r="104">
      <c r="A104" s="101">
        <v>3951.0</v>
      </c>
      <c r="B104" s="103" t="s">
        <v>146</v>
      </c>
      <c r="C104" s="104">
        <v>5000.0</v>
      </c>
      <c r="D104" s="104">
        <v>10000.0</v>
      </c>
      <c r="E104" s="149">
        <v>7164.88</v>
      </c>
      <c r="F104" s="104">
        <v>8000.0</v>
      </c>
      <c r="G104" s="166"/>
      <c r="H104" s="166"/>
      <c r="I104" s="166">
        <v>7164.88</v>
      </c>
      <c r="J104" s="167">
        <f t="shared" si="54"/>
        <v>5000</v>
      </c>
      <c r="K104" s="167">
        <v>0.0</v>
      </c>
      <c r="L104" s="168"/>
      <c r="M104" s="168"/>
      <c r="N104" s="168"/>
      <c r="O104" s="168"/>
      <c r="P104" s="168"/>
      <c r="Q104" s="168"/>
      <c r="R104" s="114">
        <f t="shared" si="57"/>
        <v>5000</v>
      </c>
      <c r="S104" s="168"/>
      <c r="T104" s="168"/>
      <c r="U104" s="168"/>
      <c r="V104" s="168"/>
      <c r="W104" s="168"/>
      <c r="X104" s="168"/>
      <c r="Y104" s="168"/>
      <c r="Z104" s="168"/>
      <c r="AA104" s="54"/>
      <c r="AB104" s="51"/>
      <c r="AF104" s="7"/>
    </row>
    <row r="105">
      <c r="A105" s="101">
        <v>3962.0</v>
      </c>
      <c r="B105" s="103" t="s">
        <v>147</v>
      </c>
      <c r="C105" s="104">
        <v>5000.0</v>
      </c>
      <c r="D105" s="104">
        <v>10000.0</v>
      </c>
      <c r="E105" s="149">
        <v>0.0</v>
      </c>
      <c r="F105" s="104">
        <v>5000.0</v>
      </c>
      <c r="G105" s="47"/>
      <c r="H105" s="47"/>
      <c r="I105" s="47">
        <v>0.0</v>
      </c>
      <c r="J105" s="49">
        <f t="shared" si="54"/>
        <v>-2164.88</v>
      </c>
      <c r="K105" s="49">
        <v>0.0</v>
      </c>
      <c r="L105" s="51"/>
      <c r="M105" s="51"/>
      <c r="N105" s="51"/>
      <c r="O105" s="51"/>
      <c r="P105" s="51"/>
      <c r="Q105" s="51"/>
      <c r="R105" s="106">
        <f t="shared" si="57"/>
        <v>5000</v>
      </c>
      <c r="S105" s="51"/>
      <c r="T105" s="51"/>
      <c r="U105" s="51"/>
      <c r="V105" s="51"/>
      <c r="W105" s="51"/>
      <c r="X105" s="51"/>
      <c r="Y105" s="51"/>
      <c r="Z105" s="51"/>
      <c r="AA105" s="54"/>
      <c r="AB105" s="51"/>
      <c r="AF105" s="7"/>
    </row>
    <row r="106">
      <c r="A106" s="101">
        <v>3992.0</v>
      </c>
      <c r="B106" s="103" t="s">
        <v>148</v>
      </c>
      <c r="C106" s="104">
        <v>15000.0</v>
      </c>
      <c r="D106" s="104">
        <v>15000.0</v>
      </c>
      <c r="E106" s="149">
        <v>13491.5</v>
      </c>
      <c r="F106" s="104">
        <v>15000.0</v>
      </c>
      <c r="G106" s="47"/>
      <c r="H106" s="47"/>
      <c r="I106" s="47">
        <v>13491.5</v>
      </c>
      <c r="J106" s="49">
        <f t="shared" si="54"/>
        <v>15000</v>
      </c>
      <c r="K106" s="49">
        <v>0.0</v>
      </c>
      <c r="L106" s="51"/>
      <c r="M106" s="51"/>
      <c r="N106" s="51"/>
      <c r="O106" s="51"/>
      <c r="P106" s="51"/>
      <c r="Q106" s="51"/>
      <c r="R106" s="106">
        <f t="shared" si="57"/>
        <v>15000</v>
      </c>
      <c r="S106" s="51"/>
      <c r="T106" s="51"/>
      <c r="U106" s="51"/>
      <c r="V106" s="51"/>
      <c r="W106" s="51"/>
      <c r="X106" s="51"/>
      <c r="Y106" s="51"/>
      <c r="Z106" s="51"/>
      <c r="AA106" s="54"/>
      <c r="AB106" s="51"/>
      <c r="AF106" s="7"/>
    </row>
    <row r="107">
      <c r="A107" s="25"/>
      <c r="B107" s="25" t="s">
        <v>150</v>
      </c>
      <c r="C107" s="91">
        <f t="shared" ref="C107:D107" si="58">C58+C68+C76+C80+C88+C90+C97+C100</f>
        <v>6531158</v>
      </c>
      <c r="D107" s="91">
        <f t="shared" si="58"/>
        <v>5606000</v>
      </c>
      <c r="E107" s="143">
        <f t="shared" ref="E107:F107" si="59">E100+E97+E90+E88+E80+E76+E68+E58</f>
        <v>5560510.26</v>
      </c>
      <c r="F107" s="91">
        <f t="shared" si="59"/>
        <v>6528758</v>
      </c>
      <c r="G107" s="51"/>
      <c r="H107" s="51"/>
      <c r="I107" s="51"/>
      <c r="J107" s="49" t="str">
        <f t="shared" ref="J107:J108" si="60">C107-#REF!</f>
        <v>#REF!</v>
      </c>
      <c r="K107" s="174"/>
      <c r="L107" s="99">
        <v>1.3754E7</v>
      </c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90">
        <v>6545158.0</v>
      </c>
      <c r="AB107" s="51"/>
      <c r="AF107" s="7"/>
    </row>
    <row r="108" ht="25.5" customHeight="1">
      <c r="A108" s="25">
        <v>4000.0</v>
      </c>
      <c r="B108" s="25" t="s">
        <v>152</v>
      </c>
      <c r="C108" s="25"/>
      <c r="D108" s="25"/>
      <c r="E108" s="147"/>
      <c r="F108" s="25"/>
      <c r="G108" s="175"/>
      <c r="H108" s="175"/>
      <c r="I108" s="175"/>
      <c r="J108" s="49" t="str">
        <f t="shared" si="60"/>
        <v>#REF!</v>
      </c>
      <c r="K108" s="49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4"/>
      <c r="AB108" s="51"/>
      <c r="AF108" s="7"/>
    </row>
    <row r="109">
      <c r="A109" s="101">
        <v>4419.0</v>
      </c>
      <c r="B109" s="103" t="s">
        <v>153</v>
      </c>
      <c r="C109" s="104">
        <v>67308.0</v>
      </c>
      <c r="D109" s="104">
        <v>67308.0</v>
      </c>
      <c r="E109" s="149">
        <v>0.0</v>
      </c>
      <c r="F109" s="104">
        <v>67308.0</v>
      </c>
      <c r="G109" s="47"/>
      <c r="H109" s="47"/>
      <c r="I109" s="47">
        <v>51500.22</v>
      </c>
      <c r="J109" s="49">
        <f>C109-I108</f>
        <v>67308</v>
      </c>
      <c r="K109" s="105">
        <v>67300.0</v>
      </c>
      <c r="L109" s="51"/>
      <c r="M109" s="51"/>
      <c r="N109" s="51"/>
      <c r="O109" s="51"/>
      <c r="P109" s="51"/>
      <c r="Q109" s="51"/>
      <c r="R109" s="106">
        <f>C109</f>
        <v>67308</v>
      </c>
      <c r="S109" s="51"/>
      <c r="T109" s="51" t="s">
        <v>166</v>
      </c>
      <c r="U109" s="51"/>
      <c r="V109" s="51"/>
      <c r="W109" s="51"/>
      <c r="X109" s="51"/>
      <c r="Y109" s="51"/>
      <c r="Z109" s="51"/>
      <c r="AA109" s="51"/>
      <c r="AB109" s="51"/>
      <c r="AC109" s="1"/>
      <c r="AD109" s="1"/>
      <c r="AE109" s="1"/>
      <c r="AF109" s="7"/>
    </row>
    <row r="110">
      <c r="A110" s="25"/>
      <c r="B110" s="25" t="s">
        <v>154</v>
      </c>
      <c r="C110" s="130">
        <f t="shared" ref="C110:D110" si="61">SUM(C109)</f>
        <v>67308</v>
      </c>
      <c r="D110" s="130">
        <f t="shared" si="61"/>
        <v>67308</v>
      </c>
      <c r="E110" s="176">
        <v>0.0</v>
      </c>
      <c r="F110" s="130">
        <v>67308.0</v>
      </c>
      <c r="G110" s="174"/>
      <c r="H110" s="174"/>
      <c r="I110" s="174"/>
      <c r="J110" s="49">
        <f t="shared" ref="J110:J112" si="62">C110-I110</f>
        <v>67308</v>
      </c>
      <c r="K110" s="174"/>
      <c r="L110" s="70">
        <v>67308.0</v>
      </c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90">
        <v>67308.0</v>
      </c>
      <c r="AB110" s="51"/>
      <c r="AF110" s="7"/>
    </row>
    <row r="111" ht="25.5" customHeight="1">
      <c r="A111" s="25">
        <v>5000.0</v>
      </c>
      <c r="B111" s="25" t="s">
        <v>156</v>
      </c>
      <c r="C111" s="25"/>
      <c r="D111" s="25"/>
      <c r="E111" s="147"/>
      <c r="F111" s="25"/>
      <c r="G111" s="49"/>
      <c r="H111" s="49"/>
      <c r="I111" s="49"/>
      <c r="J111" s="49">
        <f t="shared" si="62"/>
        <v>0</v>
      </c>
      <c r="K111" s="49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4"/>
      <c r="AB111" s="51"/>
      <c r="AF111" s="7"/>
    </row>
    <row r="112">
      <c r="A112" s="59">
        <v>5151.0</v>
      </c>
      <c r="B112" s="131" t="s">
        <v>157</v>
      </c>
      <c r="C112" s="46">
        <v>143297.0</v>
      </c>
      <c r="D112" s="104">
        <v>360639.0</v>
      </c>
      <c r="E112" s="149">
        <v>380638.54</v>
      </c>
      <c r="F112" s="104">
        <v>127697.0</v>
      </c>
      <c r="G112" s="47"/>
      <c r="H112" s="47"/>
      <c r="I112" s="47">
        <v>380638.54</v>
      </c>
      <c r="J112" s="49">
        <f t="shared" si="62"/>
        <v>-237341.54</v>
      </c>
      <c r="K112" s="105">
        <v>954724.68</v>
      </c>
      <c r="L112" s="51"/>
      <c r="M112" s="51"/>
      <c r="N112" s="51"/>
      <c r="O112" s="51"/>
      <c r="P112" s="114">
        <f>C112</f>
        <v>143297</v>
      </c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4"/>
      <c r="AB112" s="51"/>
      <c r="AF112" s="7"/>
    </row>
    <row r="113">
      <c r="A113" s="101">
        <v>5191.0</v>
      </c>
      <c r="B113" s="103" t="s">
        <v>159</v>
      </c>
      <c r="C113" s="104"/>
      <c r="D113" s="104">
        <v>100000.0</v>
      </c>
      <c r="E113" s="149">
        <v>90000.0</v>
      </c>
      <c r="F113" s="104">
        <v>2600.0</v>
      </c>
      <c r="G113" s="47"/>
      <c r="H113" s="47"/>
      <c r="I113" s="47">
        <v>90000.0</v>
      </c>
      <c r="J113" s="49"/>
      <c r="K113" s="49"/>
      <c r="L113" s="51"/>
      <c r="M113" s="51"/>
      <c r="N113" s="51"/>
      <c r="O113" s="51"/>
      <c r="P113" s="112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4"/>
      <c r="AB113" s="51"/>
      <c r="AF113" s="7"/>
    </row>
    <row r="114" ht="25.5" customHeight="1">
      <c r="A114" s="101">
        <v>5412.0</v>
      </c>
      <c r="B114" s="177" t="s">
        <v>179</v>
      </c>
      <c r="C114" s="104"/>
      <c r="D114" s="104"/>
      <c r="E114" s="149"/>
      <c r="F114" s="104">
        <v>390000.0</v>
      </c>
      <c r="G114" s="167"/>
      <c r="H114" s="167"/>
      <c r="I114" s="167"/>
      <c r="J114" s="167"/>
      <c r="K114" s="167"/>
      <c r="L114" s="168"/>
      <c r="M114" s="168"/>
      <c r="N114" s="168"/>
      <c r="O114" s="168"/>
      <c r="P114" s="114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54"/>
      <c r="AB114" s="51"/>
      <c r="AC114" s="1"/>
      <c r="AD114" s="1"/>
      <c r="AE114" s="1"/>
      <c r="AF114" s="7"/>
    </row>
    <row r="115">
      <c r="A115" s="101">
        <v>5651.0</v>
      </c>
      <c r="B115" s="103" t="s">
        <v>160</v>
      </c>
      <c r="C115" s="104">
        <v>270000.0</v>
      </c>
      <c r="D115" s="104">
        <v>85000.0</v>
      </c>
      <c r="E115" s="149">
        <v>84539.25</v>
      </c>
      <c r="F115" s="104">
        <v>100000.0</v>
      </c>
      <c r="G115" s="47"/>
      <c r="H115" s="47"/>
      <c r="I115" s="47">
        <v>83350.25</v>
      </c>
      <c r="J115" s="49">
        <f>C115-I115</f>
        <v>186649.75</v>
      </c>
      <c r="K115" s="105">
        <v>140211.08</v>
      </c>
      <c r="L115" s="51"/>
      <c r="M115" s="51"/>
      <c r="N115" s="51"/>
      <c r="O115" s="51"/>
      <c r="P115" s="114">
        <f t="shared" ref="P115:P116" si="63">C115</f>
        <v>270000</v>
      </c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4"/>
      <c r="AB115" s="51"/>
      <c r="AF115" s="7"/>
    </row>
    <row r="116" ht="15.75" customHeight="1">
      <c r="A116" s="101">
        <v>5971.0</v>
      </c>
      <c r="B116" s="103" t="s">
        <v>161</v>
      </c>
      <c r="C116" s="46">
        <v>222000.0</v>
      </c>
      <c r="D116" s="104">
        <v>994816.0</v>
      </c>
      <c r="E116" s="149">
        <v>884059.3899999999</v>
      </c>
      <c r="F116" s="104">
        <v>15000.0</v>
      </c>
      <c r="G116" s="80"/>
      <c r="H116" s="80"/>
      <c r="I116" s="80">
        <v>835934.77</v>
      </c>
      <c r="J116" s="49" t="str">
        <f>C116-#REF!</f>
        <v>#REF!</v>
      </c>
      <c r="K116" s="105">
        <v>216212.74</v>
      </c>
      <c r="L116" s="51"/>
      <c r="M116" s="51"/>
      <c r="N116" s="51"/>
      <c r="O116" s="51"/>
      <c r="P116" s="114">
        <f t="shared" si="63"/>
        <v>222000</v>
      </c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4"/>
      <c r="AB116" s="51"/>
      <c r="AF116" s="7"/>
    </row>
    <row r="117" ht="15.75" customHeight="1">
      <c r="A117" s="25"/>
      <c r="B117" s="25" t="s">
        <v>163</v>
      </c>
      <c r="C117" s="133">
        <f t="shared" ref="C117:F117" si="64">SUM(C112:C116)</f>
        <v>635297</v>
      </c>
      <c r="D117" s="133">
        <f t="shared" si="64"/>
        <v>1540455</v>
      </c>
      <c r="E117" s="178">
        <f t="shared" si="64"/>
        <v>1439237.18</v>
      </c>
      <c r="F117" s="133">
        <f t="shared" si="64"/>
        <v>635297</v>
      </c>
      <c r="G117" s="105"/>
      <c r="H117" s="105"/>
      <c r="I117" s="105"/>
      <c r="J117" s="49">
        <f>C117-I117</f>
        <v>635297</v>
      </c>
      <c r="K117" s="105">
        <v>2454693.72</v>
      </c>
      <c r="L117" s="70">
        <v>2666662.53</v>
      </c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179">
        <v>635297.0</v>
      </c>
      <c r="AB117" s="51"/>
      <c r="AF117" s="7"/>
    </row>
    <row r="118" ht="21.75" customHeight="1">
      <c r="A118" s="135" t="s">
        <v>165</v>
      </c>
      <c r="B118" s="136"/>
      <c r="C118" s="130" t="str">
        <f t="shared" ref="C118:D118" si="65">C22+C56+C107+C110+C117</f>
        <v>#REF!</v>
      </c>
      <c r="D118" s="130" t="str">
        <f t="shared" si="65"/>
        <v>#REF!</v>
      </c>
      <c r="E118" s="176" t="str">
        <f t="shared" ref="E118:F118" si="66">E117+E110+E107+E56+E22</f>
        <v>#REF!</v>
      </c>
      <c r="F118" s="130">
        <f t="shared" si="66"/>
        <v>37127615</v>
      </c>
      <c r="G118" s="174"/>
      <c r="H118" s="174"/>
      <c r="I118" s="174"/>
      <c r="J118" s="174"/>
      <c r="K118" s="174">
        <v>4.044017E7</v>
      </c>
      <c r="L118" s="51"/>
      <c r="M118" s="51"/>
      <c r="N118" s="51"/>
      <c r="O118" s="89">
        <f t="shared" ref="O118:R118" si="67">SUM(O24:O117)</f>
        <v>294500</v>
      </c>
      <c r="P118" s="89">
        <f t="shared" si="67"/>
        <v>2380568</v>
      </c>
      <c r="Q118" s="89">
        <f t="shared" si="67"/>
        <v>2891484</v>
      </c>
      <c r="R118" s="89">
        <f t="shared" si="67"/>
        <v>2271711</v>
      </c>
      <c r="S118" s="51"/>
      <c r="T118" s="51"/>
      <c r="U118" s="51"/>
      <c r="V118" s="51"/>
      <c r="W118" s="51"/>
      <c r="X118" s="51"/>
      <c r="Y118" s="51"/>
      <c r="Z118" s="51"/>
      <c r="AA118" s="90">
        <v>3.7183015E7</v>
      </c>
      <c r="AB118" s="54">
        <f>SUM(AB2:AB117)</f>
        <v>55400</v>
      </c>
      <c r="AC118" s="1"/>
      <c r="AF118" s="7"/>
    </row>
    <row r="119" ht="32.25" customHeight="1">
      <c r="A119" s="140"/>
      <c r="B119" s="141"/>
      <c r="C119" s="142"/>
      <c r="D119" s="142"/>
      <c r="E119" s="180"/>
      <c r="F119" s="7"/>
      <c r="G119" s="13"/>
      <c r="H119" s="13"/>
      <c r="I119" s="13"/>
      <c r="J119" s="13"/>
      <c r="K119" s="13"/>
      <c r="L119" s="9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7"/>
      <c r="AB119" s="15"/>
      <c r="AF119" s="7"/>
    </row>
    <row r="120" ht="15.0" customHeight="1">
      <c r="A120" s="144"/>
      <c r="E120" s="1"/>
      <c r="F120" s="15"/>
      <c r="G120" s="13"/>
      <c r="H120" s="13"/>
      <c r="I120" s="13"/>
      <c r="J120" s="13"/>
      <c r="K120" s="13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7"/>
      <c r="AB120" s="15"/>
      <c r="AF120" s="7"/>
    </row>
    <row r="121">
      <c r="A121" s="181" t="s">
        <v>3</v>
      </c>
      <c r="B121" s="182" t="s">
        <v>174</v>
      </c>
      <c r="C121" s="181" t="s">
        <v>5</v>
      </c>
      <c r="D121" s="181" t="s">
        <v>6</v>
      </c>
      <c r="E121" s="183" t="s">
        <v>7</v>
      </c>
      <c r="F121" s="181" t="s">
        <v>8</v>
      </c>
      <c r="G121" s="14" t="s">
        <v>9</v>
      </c>
      <c r="H121" s="14" t="s">
        <v>10</v>
      </c>
      <c r="I121" s="8" t="s">
        <v>11</v>
      </c>
      <c r="J121" s="8" t="s">
        <v>12</v>
      </c>
      <c r="K121" s="8" t="s">
        <v>13</v>
      </c>
      <c r="L121" s="16" t="s">
        <v>14</v>
      </c>
      <c r="M121" s="16" t="s">
        <v>15</v>
      </c>
      <c r="N121" s="18"/>
      <c r="O121" s="20" t="s">
        <v>16</v>
      </c>
      <c r="P121" s="9"/>
      <c r="Q121" s="9"/>
      <c r="R121" s="22"/>
      <c r="S121" s="18"/>
      <c r="T121" s="18"/>
      <c r="U121" s="24"/>
      <c r="V121" s="18"/>
      <c r="W121" s="18"/>
      <c r="X121" s="18"/>
      <c r="Y121" s="18"/>
      <c r="Z121" s="18"/>
      <c r="AF121" s="7"/>
    </row>
    <row r="122" ht="15.0" customHeight="1">
      <c r="A122" s="184" t="s">
        <v>180</v>
      </c>
      <c r="B122" s="184" t="s">
        <v>181</v>
      </c>
      <c r="C122" s="185"/>
      <c r="D122" s="185"/>
      <c r="E122" s="51"/>
      <c r="F122" s="153">
        <v>244061.6</v>
      </c>
      <c r="G122" s="13"/>
      <c r="H122" s="13"/>
      <c r="I122" s="13"/>
      <c r="J122" s="13"/>
      <c r="K122" s="13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7"/>
      <c r="AB122" s="15"/>
      <c r="AF122" s="7"/>
    </row>
    <row r="123">
      <c r="A123" s="1"/>
      <c r="B123" s="1"/>
      <c r="C123" s="145"/>
      <c r="D123" s="145"/>
      <c r="E123" s="145"/>
      <c r="F123" s="145"/>
      <c r="G123" s="13"/>
      <c r="H123" s="13"/>
      <c r="I123" s="13"/>
      <c r="J123" s="13"/>
      <c r="K123" s="13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7"/>
      <c r="AB123" s="15"/>
      <c r="AF123" s="7"/>
    </row>
    <row r="124">
      <c r="A124" s="181" t="s">
        <v>3</v>
      </c>
      <c r="B124" s="182" t="s">
        <v>182</v>
      </c>
      <c r="C124" s="181" t="s">
        <v>5</v>
      </c>
      <c r="D124" s="181" t="s">
        <v>6</v>
      </c>
      <c r="E124" s="183" t="s">
        <v>7</v>
      </c>
      <c r="F124" s="181" t="s">
        <v>8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7"/>
      <c r="AB124" s="15"/>
      <c r="AF124" s="7"/>
    </row>
    <row r="125">
      <c r="A125" s="186">
        <v>3531.0</v>
      </c>
      <c r="B125" s="187" t="s">
        <v>183</v>
      </c>
      <c r="C125" s="185"/>
      <c r="D125" s="185"/>
      <c r="E125" s="51"/>
      <c r="F125" s="188">
        <v>250000.0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89"/>
      <c r="AF125" s="7"/>
    </row>
    <row r="126">
      <c r="A126" s="186">
        <v>5412.0</v>
      </c>
      <c r="B126" s="190" t="s">
        <v>168</v>
      </c>
      <c r="C126" s="185"/>
      <c r="D126" s="185"/>
      <c r="E126" s="51"/>
      <c r="F126" s="188">
        <v>397434.45999999996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89"/>
      <c r="AF126" s="7"/>
    </row>
    <row r="127">
      <c r="A127" s="15"/>
      <c r="B127" s="15"/>
      <c r="C127" s="15"/>
      <c r="D127" s="15"/>
      <c r="E127" s="1"/>
      <c r="F127" s="191">
        <f>SUM(F125:F126)</f>
        <v>647434.46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7"/>
      <c r="AB127" s="15"/>
      <c r="AF127" s="7"/>
    </row>
    <row r="128">
      <c r="A128" s="15"/>
      <c r="B128" s="15"/>
      <c r="C128" s="15"/>
      <c r="D128" s="15"/>
      <c r="E128" s="1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7"/>
      <c r="AB128" s="15"/>
      <c r="AF128" s="7"/>
    </row>
    <row r="129">
      <c r="A129" s="15"/>
      <c r="B129" s="15"/>
      <c r="C129" s="15"/>
      <c r="D129" s="15"/>
      <c r="E129" s="1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7"/>
      <c r="AB129" s="15"/>
      <c r="AF129" s="7"/>
    </row>
    <row r="130">
      <c r="A130" s="15"/>
      <c r="B130" s="15"/>
      <c r="C130" s="15"/>
      <c r="D130" s="15"/>
      <c r="E130" s="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7"/>
      <c r="AB130" s="15"/>
      <c r="AF130" s="7"/>
    </row>
    <row r="131">
      <c r="A131" s="15"/>
      <c r="B131" s="15"/>
      <c r="C131" s="15"/>
      <c r="D131" s="15"/>
      <c r="E131" s="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7"/>
      <c r="AB131" s="15"/>
      <c r="AF131" s="7"/>
    </row>
    <row r="132">
      <c r="A132" s="15"/>
      <c r="B132" s="15"/>
      <c r="C132" s="15"/>
      <c r="D132" s="15"/>
      <c r="E132" s="1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7"/>
      <c r="AB132" s="15"/>
      <c r="AF132" s="7"/>
    </row>
    <row r="133">
      <c r="A133" s="15"/>
      <c r="B133" s="15"/>
      <c r="C133" s="15"/>
      <c r="D133" s="15"/>
      <c r="E133" s="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7"/>
      <c r="AB133" s="15"/>
      <c r="AF133" s="7"/>
    </row>
    <row r="134">
      <c r="A134" s="15"/>
      <c r="B134" s="15"/>
      <c r="C134" s="15"/>
      <c r="D134" s="15"/>
      <c r="E134" s="1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7"/>
      <c r="AB134" s="15"/>
      <c r="AF134" s="7"/>
    </row>
    <row r="135">
      <c r="A135" s="15"/>
      <c r="B135" s="15"/>
      <c r="C135" s="15"/>
      <c r="D135" s="15"/>
      <c r="E135" s="1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7"/>
      <c r="AB135" s="15"/>
      <c r="AF135" s="7"/>
    </row>
    <row r="136">
      <c r="A136" s="15"/>
      <c r="B136" s="15"/>
      <c r="C136" s="15"/>
      <c r="D136" s="15"/>
      <c r="E136" s="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7"/>
      <c r="AB136" s="15"/>
      <c r="AF136" s="7"/>
    </row>
    <row r="137">
      <c r="A137" s="15"/>
      <c r="B137" s="15"/>
      <c r="C137" s="15"/>
      <c r="D137" s="15"/>
      <c r="E137" s="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7"/>
      <c r="AB137" s="15"/>
      <c r="AF137" s="7"/>
    </row>
    <row r="138">
      <c r="A138" s="15"/>
      <c r="B138" s="15"/>
      <c r="C138" s="15"/>
      <c r="D138" s="15"/>
      <c r="E138" s="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7"/>
      <c r="AB138" s="15"/>
      <c r="AF138" s="7"/>
    </row>
    <row r="139">
      <c r="A139" s="15"/>
      <c r="B139" s="15"/>
      <c r="C139" s="15"/>
      <c r="D139" s="15"/>
      <c r="E139" s="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7"/>
      <c r="AB139" s="15"/>
      <c r="AF139" s="7"/>
    </row>
    <row r="140">
      <c r="A140" s="15"/>
      <c r="B140" s="15"/>
      <c r="C140" s="15"/>
      <c r="D140" s="15"/>
      <c r="E140" s="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7"/>
      <c r="AB140" s="15"/>
      <c r="AF140" s="7"/>
    </row>
    <row r="141">
      <c r="A141" s="15"/>
      <c r="B141" s="15"/>
      <c r="C141" s="15"/>
      <c r="D141" s="15"/>
      <c r="E141" s="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7"/>
      <c r="AB141" s="15"/>
      <c r="AF141" s="7"/>
    </row>
    <row r="142">
      <c r="A142" s="15"/>
      <c r="B142" s="15"/>
      <c r="C142" s="15"/>
      <c r="D142" s="15"/>
      <c r="E142" s="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7"/>
      <c r="AB142" s="15"/>
      <c r="AF142" s="7"/>
    </row>
    <row r="143">
      <c r="A143" s="15"/>
      <c r="B143" s="15"/>
      <c r="C143" s="15"/>
      <c r="D143" s="15"/>
      <c r="E143" s="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7"/>
      <c r="AB143" s="15"/>
      <c r="AF143" s="7"/>
    </row>
    <row r="144">
      <c r="A144" s="15"/>
      <c r="B144" s="15"/>
      <c r="C144" s="15"/>
      <c r="D144" s="15"/>
      <c r="E144" s="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7"/>
      <c r="AB144" s="15"/>
      <c r="AF144" s="7"/>
    </row>
    <row r="145">
      <c r="A145" s="15"/>
      <c r="B145" s="15"/>
      <c r="C145" s="15"/>
      <c r="D145" s="15"/>
      <c r="E145" s="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7"/>
      <c r="AB145" s="15"/>
      <c r="AF145" s="7"/>
    </row>
    <row r="146">
      <c r="A146" s="15"/>
      <c r="B146" s="15"/>
      <c r="C146" s="15"/>
      <c r="D146" s="15"/>
      <c r="E146" s="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7"/>
      <c r="AB146" s="15"/>
      <c r="AF146" s="7"/>
    </row>
    <row r="147">
      <c r="A147" s="15"/>
      <c r="B147" s="15"/>
      <c r="C147" s="15"/>
      <c r="D147" s="15"/>
      <c r="E147" s="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7"/>
      <c r="AB147" s="15"/>
      <c r="AF147" s="7"/>
    </row>
    <row r="148">
      <c r="A148" s="15"/>
      <c r="B148" s="15"/>
      <c r="C148" s="15"/>
      <c r="D148" s="15"/>
      <c r="E148" s="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7"/>
      <c r="AB148" s="15"/>
      <c r="AF148" s="7"/>
    </row>
    <row r="149">
      <c r="A149" s="15"/>
      <c r="B149" s="15"/>
      <c r="C149" s="15"/>
      <c r="D149" s="15"/>
      <c r="E149" s="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7"/>
      <c r="AB149" s="15"/>
      <c r="AF149" s="7"/>
    </row>
    <row r="150">
      <c r="A150" s="15"/>
      <c r="B150" s="15"/>
      <c r="C150" s="15"/>
      <c r="D150" s="15"/>
      <c r="E150" s="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7"/>
      <c r="AB150" s="15"/>
      <c r="AF150" s="7"/>
    </row>
    <row r="151">
      <c r="A151" s="15"/>
      <c r="B151" s="15"/>
      <c r="C151" s="15"/>
      <c r="D151" s="15"/>
      <c r="E151" s="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7"/>
      <c r="AB151" s="15"/>
      <c r="AF151" s="7"/>
    </row>
    <row r="152">
      <c r="A152" s="15"/>
      <c r="B152" s="15"/>
      <c r="C152" s="15"/>
      <c r="D152" s="15"/>
      <c r="E152" s="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7"/>
      <c r="AB152" s="15"/>
      <c r="AF152" s="7"/>
    </row>
    <row r="153">
      <c r="A153" s="15"/>
      <c r="B153" s="15"/>
      <c r="C153" s="15"/>
      <c r="D153" s="15"/>
      <c r="E153" s="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7"/>
      <c r="AB153" s="15"/>
      <c r="AF153" s="7"/>
    </row>
    <row r="154">
      <c r="A154" s="15"/>
      <c r="B154" s="15"/>
      <c r="C154" s="15"/>
      <c r="D154" s="15"/>
      <c r="E154" s="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7"/>
      <c r="AB154" s="15"/>
      <c r="AF154" s="7"/>
    </row>
    <row r="155">
      <c r="A155" s="15"/>
      <c r="B155" s="15"/>
      <c r="C155" s="15"/>
      <c r="D155" s="15"/>
      <c r="E155" s="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7"/>
      <c r="AB155" s="15"/>
      <c r="AF155" s="7"/>
    </row>
    <row r="156">
      <c r="A156" s="15"/>
      <c r="B156" s="15"/>
      <c r="C156" s="15"/>
      <c r="D156" s="15"/>
      <c r="E156" s="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7"/>
      <c r="AB156" s="15"/>
      <c r="AF156" s="7"/>
    </row>
    <row r="157">
      <c r="A157" s="15"/>
      <c r="B157" s="15"/>
      <c r="C157" s="15"/>
      <c r="D157" s="15"/>
      <c r="E157" s="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7"/>
      <c r="AB157" s="15"/>
      <c r="AF157" s="7"/>
    </row>
    <row r="158">
      <c r="A158" s="15"/>
      <c r="B158" s="15"/>
      <c r="C158" s="15"/>
      <c r="D158" s="15"/>
      <c r="E158" s="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7"/>
      <c r="AB158" s="15"/>
      <c r="AF158" s="7"/>
    </row>
    <row r="159">
      <c r="A159" s="15"/>
      <c r="B159" s="15"/>
      <c r="C159" s="15"/>
      <c r="D159" s="15"/>
      <c r="E159" s="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7"/>
      <c r="AB159" s="15"/>
      <c r="AF159" s="7"/>
    </row>
    <row r="160">
      <c r="A160" s="15"/>
      <c r="B160" s="15"/>
      <c r="C160" s="15"/>
      <c r="D160" s="15"/>
      <c r="E160" s="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7"/>
      <c r="AB160" s="15"/>
      <c r="AF160" s="7"/>
    </row>
    <row r="161">
      <c r="A161" s="15"/>
      <c r="B161" s="15"/>
      <c r="C161" s="15"/>
      <c r="D161" s="15"/>
      <c r="E161" s="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7"/>
      <c r="AB161" s="15"/>
      <c r="AF161" s="7"/>
    </row>
    <row r="162">
      <c r="A162" s="15"/>
      <c r="B162" s="15"/>
      <c r="C162" s="15"/>
      <c r="D162" s="15"/>
      <c r="E162" s="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7"/>
      <c r="AB162" s="15"/>
      <c r="AF162" s="7"/>
    </row>
    <row r="163">
      <c r="A163" s="15"/>
      <c r="B163" s="15"/>
      <c r="C163" s="15"/>
      <c r="D163" s="15"/>
      <c r="E163" s="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7"/>
      <c r="AB163" s="15"/>
      <c r="AF163" s="7"/>
    </row>
    <row r="164">
      <c r="A164" s="15"/>
      <c r="B164" s="15"/>
      <c r="C164" s="15"/>
      <c r="D164" s="15"/>
      <c r="E164" s="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7"/>
      <c r="AB164" s="15"/>
      <c r="AF164" s="7"/>
    </row>
    <row r="165">
      <c r="A165" s="15"/>
      <c r="B165" s="15"/>
      <c r="C165" s="15"/>
      <c r="D165" s="15"/>
      <c r="E165" s="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7"/>
      <c r="AB165" s="15"/>
      <c r="AF165" s="7"/>
    </row>
    <row r="166">
      <c r="A166" s="15"/>
      <c r="B166" s="15"/>
      <c r="C166" s="15"/>
      <c r="D166" s="15"/>
      <c r="E166" s="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7"/>
      <c r="AB166" s="15"/>
      <c r="AF166" s="7"/>
    </row>
    <row r="167">
      <c r="A167" s="15"/>
      <c r="B167" s="15"/>
      <c r="C167" s="15"/>
      <c r="D167" s="15"/>
      <c r="E167" s="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7"/>
      <c r="AB167" s="15"/>
      <c r="AF167" s="7"/>
    </row>
    <row r="168">
      <c r="A168" s="15"/>
      <c r="B168" s="15"/>
      <c r="C168" s="15"/>
      <c r="D168" s="15"/>
      <c r="E168" s="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7"/>
      <c r="AB168" s="15"/>
      <c r="AF168" s="7"/>
    </row>
    <row r="169">
      <c r="A169" s="15"/>
      <c r="B169" s="15"/>
      <c r="C169" s="15"/>
      <c r="D169" s="15"/>
      <c r="E169" s="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7"/>
      <c r="AB169" s="15"/>
      <c r="AF169" s="7"/>
    </row>
    <row r="170">
      <c r="A170" s="15"/>
      <c r="B170" s="15"/>
      <c r="C170" s="15"/>
      <c r="D170" s="15"/>
      <c r="E170" s="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7"/>
      <c r="AB170" s="15"/>
      <c r="AF170" s="7"/>
    </row>
    <row r="171">
      <c r="A171" s="15"/>
      <c r="B171" s="15"/>
      <c r="C171" s="15"/>
      <c r="D171" s="15"/>
      <c r="E171" s="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7"/>
      <c r="AB171" s="15"/>
      <c r="AF171" s="7"/>
    </row>
    <row r="172">
      <c r="A172" s="15"/>
      <c r="B172" s="15"/>
      <c r="C172" s="15"/>
      <c r="D172" s="15"/>
      <c r="E172" s="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7"/>
      <c r="AB172" s="15"/>
      <c r="AF172" s="7"/>
    </row>
    <row r="173">
      <c r="A173" s="15"/>
      <c r="B173" s="15"/>
      <c r="C173" s="15"/>
      <c r="D173" s="15"/>
      <c r="E173" s="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7"/>
      <c r="AB173" s="15"/>
      <c r="AF173" s="7"/>
    </row>
    <row r="174">
      <c r="A174" s="15"/>
      <c r="B174" s="15"/>
      <c r="C174" s="15"/>
      <c r="D174" s="15"/>
      <c r="E174" s="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7"/>
      <c r="AB174" s="15"/>
      <c r="AF174" s="7"/>
    </row>
    <row r="175">
      <c r="A175" s="15"/>
      <c r="B175" s="15"/>
      <c r="C175" s="15"/>
      <c r="D175" s="15"/>
      <c r="E175" s="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7"/>
      <c r="AB175" s="15"/>
      <c r="AF175" s="7"/>
    </row>
    <row r="176">
      <c r="A176" s="15"/>
      <c r="B176" s="15"/>
      <c r="C176" s="15"/>
      <c r="D176" s="15"/>
      <c r="E176" s="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7"/>
      <c r="AB176" s="15"/>
      <c r="AF176" s="7"/>
    </row>
    <row r="177">
      <c r="A177" s="15"/>
      <c r="B177" s="15"/>
      <c r="C177" s="15"/>
      <c r="D177" s="15"/>
      <c r="E177" s="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7"/>
      <c r="AB177" s="15"/>
      <c r="AF177" s="7"/>
    </row>
    <row r="178">
      <c r="A178" s="15"/>
      <c r="B178" s="15"/>
      <c r="C178" s="15"/>
      <c r="D178" s="15"/>
      <c r="E178" s="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7"/>
      <c r="AB178" s="15"/>
      <c r="AF178" s="7"/>
    </row>
    <row r="179">
      <c r="A179" s="15"/>
      <c r="B179" s="15"/>
      <c r="C179" s="15"/>
      <c r="D179" s="15"/>
      <c r="E179" s="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7"/>
      <c r="AB179" s="15"/>
      <c r="AF179" s="7"/>
    </row>
    <row r="180">
      <c r="A180" s="15"/>
      <c r="B180" s="15"/>
      <c r="C180" s="15"/>
      <c r="D180" s="15"/>
      <c r="E180" s="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7"/>
      <c r="AB180" s="15"/>
      <c r="AF180" s="7"/>
    </row>
    <row r="181">
      <c r="A181" s="15"/>
      <c r="B181" s="15"/>
      <c r="C181" s="15"/>
      <c r="D181" s="15"/>
      <c r="E181" s="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7"/>
      <c r="AB181" s="15"/>
      <c r="AF181" s="7"/>
    </row>
    <row r="182">
      <c r="A182" s="15"/>
      <c r="B182" s="15"/>
      <c r="C182" s="15"/>
      <c r="D182" s="15"/>
      <c r="E182" s="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7"/>
      <c r="AB182" s="15"/>
      <c r="AF182" s="7"/>
    </row>
    <row r="183">
      <c r="A183" s="15"/>
      <c r="B183" s="15"/>
      <c r="C183" s="15"/>
      <c r="D183" s="15"/>
      <c r="E183" s="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7"/>
      <c r="AB183" s="15"/>
      <c r="AF183" s="7"/>
    </row>
    <row r="184">
      <c r="A184" s="15"/>
      <c r="B184" s="15"/>
      <c r="C184" s="15"/>
      <c r="D184" s="15"/>
      <c r="E184" s="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7"/>
      <c r="AB184" s="15"/>
      <c r="AF184" s="7"/>
    </row>
    <row r="185">
      <c r="A185" s="15"/>
      <c r="B185" s="15"/>
      <c r="C185" s="15"/>
      <c r="D185" s="15"/>
      <c r="E185" s="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7"/>
      <c r="AB185" s="15"/>
      <c r="AF185" s="7"/>
    </row>
    <row r="186">
      <c r="A186" s="15"/>
      <c r="B186" s="15"/>
      <c r="C186" s="15"/>
      <c r="D186" s="15"/>
      <c r="E186" s="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7"/>
      <c r="AB186" s="15"/>
      <c r="AF186" s="7"/>
    </row>
    <row r="187">
      <c r="A187" s="15"/>
      <c r="B187" s="15"/>
      <c r="C187" s="15"/>
      <c r="D187" s="15"/>
      <c r="E187" s="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7"/>
      <c r="AB187" s="15"/>
      <c r="AF187" s="7"/>
    </row>
    <row r="188">
      <c r="A188" s="15"/>
      <c r="B188" s="15"/>
      <c r="C188" s="15"/>
      <c r="D188" s="15"/>
      <c r="E188" s="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7"/>
      <c r="AB188" s="15"/>
      <c r="AF188" s="7"/>
    </row>
    <row r="189">
      <c r="A189" s="15"/>
      <c r="B189" s="15"/>
      <c r="C189" s="15"/>
      <c r="D189" s="15"/>
      <c r="E189" s="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7"/>
      <c r="AB189" s="15"/>
      <c r="AF189" s="7"/>
    </row>
    <row r="190">
      <c r="A190" s="15"/>
      <c r="B190" s="15"/>
      <c r="C190" s="15"/>
      <c r="D190" s="15"/>
      <c r="E190" s="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7"/>
      <c r="AB190" s="15"/>
      <c r="AF190" s="7"/>
    </row>
    <row r="191">
      <c r="A191" s="15"/>
      <c r="B191" s="15"/>
      <c r="C191" s="15"/>
      <c r="D191" s="15"/>
      <c r="E191" s="1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7"/>
      <c r="AB191" s="15"/>
      <c r="AF191" s="7"/>
    </row>
    <row r="192">
      <c r="A192" s="15"/>
      <c r="B192" s="15"/>
      <c r="C192" s="15"/>
      <c r="D192" s="15"/>
      <c r="E192" s="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7"/>
      <c r="AB192" s="15"/>
      <c r="AF192" s="7"/>
    </row>
    <row r="193">
      <c r="A193" s="15"/>
      <c r="B193" s="15"/>
      <c r="C193" s="15"/>
      <c r="D193" s="15"/>
      <c r="E193" s="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7"/>
      <c r="AB193" s="15"/>
      <c r="AF193" s="7"/>
    </row>
    <row r="194">
      <c r="A194" s="15"/>
      <c r="B194" s="15"/>
      <c r="C194" s="15"/>
      <c r="D194" s="15"/>
      <c r="E194" s="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7"/>
      <c r="AB194" s="15"/>
      <c r="AF194" s="7"/>
    </row>
    <row r="195">
      <c r="A195" s="15"/>
      <c r="B195" s="15"/>
      <c r="C195" s="15"/>
      <c r="D195" s="15"/>
      <c r="E195" s="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7"/>
      <c r="AB195" s="15"/>
      <c r="AF195" s="7"/>
    </row>
    <row r="196">
      <c r="A196" s="15"/>
      <c r="B196" s="15"/>
      <c r="C196" s="15"/>
      <c r="D196" s="15"/>
      <c r="E196" s="1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7"/>
      <c r="AB196" s="15"/>
      <c r="AF196" s="7"/>
    </row>
    <row r="197">
      <c r="A197" s="15"/>
      <c r="B197" s="15"/>
      <c r="C197" s="15"/>
      <c r="D197" s="15"/>
      <c r="E197" s="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7"/>
      <c r="AB197" s="15"/>
      <c r="AF197" s="7"/>
    </row>
    <row r="198">
      <c r="A198" s="15"/>
      <c r="B198" s="15"/>
      <c r="C198" s="15"/>
      <c r="D198" s="15"/>
      <c r="E198" s="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7"/>
      <c r="AB198" s="15"/>
      <c r="AF198" s="7"/>
    </row>
    <row r="199">
      <c r="A199" s="15"/>
      <c r="B199" s="15"/>
      <c r="C199" s="15"/>
      <c r="D199" s="15"/>
      <c r="E199" s="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7"/>
      <c r="AB199" s="15"/>
      <c r="AF199" s="7"/>
    </row>
    <row r="200">
      <c r="A200" s="15"/>
      <c r="B200" s="15"/>
      <c r="C200" s="15"/>
      <c r="D200" s="15"/>
      <c r="E200" s="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7"/>
      <c r="AB200" s="15"/>
      <c r="AF200" s="7"/>
    </row>
    <row r="201">
      <c r="A201" s="15"/>
      <c r="B201" s="15"/>
      <c r="C201" s="15"/>
      <c r="D201" s="15"/>
      <c r="E201" s="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7"/>
      <c r="AB201" s="15"/>
      <c r="AF201" s="7"/>
    </row>
    <row r="202">
      <c r="A202" s="15"/>
      <c r="B202" s="15"/>
      <c r="C202" s="15"/>
      <c r="D202" s="15"/>
      <c r="E202" s="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7"/>
      <c r="AB202" s="15"/>
      <c r="AF202" s="7"/>
    </row>
    <row r="203">
      <c r="A203" s="15"/>
      <c r="B203" s="15"/>
      <c r="C203" s="15"/>
      <c r="D203" s="15"/>
      <c r="E203" s="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7"/>
      <c r="AB203" s="15"/>
      <c r="AF203" s="7"/>
    </row>
    <row r="204">
      <c r="A204" s="15"/>
      <c r="B204" s="15"/>
      <c r="C204" s="15"/>
      <c r="D204" s="15"/>
      <c r="E204" s="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7"/>
      <c r="AB204" s="15"/>
      <c r="AF204" s="7"/>
    </row>
    <row r="205">
      <c r="A205" s="15"/>
      <c r="B205" s="15"/>
      <c r="C205" s="15"/>
      <c r="D205" s="15"/>
      <c r="E205" s="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7"/>
      <c r="AB205" s="15"/>
      <c r="AF205" s="7"/>
    </row>
    <row r="206">
      <c r="A206" s="15"/>
      <c r="B206" s="15"/>
      <c r="C206" s="15"/>
      <c r="D206" s="15"/>
      <c r="E206" s="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7"/>
      <c r="AB206" s="15"/>
      <c r="AF206" s="7"/>
    </row>
    <row r="207">
      <c r="A207" s="15"/>
      <c r="B207" s="15"/>
      <c r="C207" s="15"/>
      <c r="D207" s="15"/>
      <c r="E207" s="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7"/>
      <c r="AB207" s="15"/>
      <c r="AF207" s="7"/>
    </row>
    <row r="208">
      <c r="A208" s="15"/>
      <c r="B208" s="15"/>
      <c r="C208" s="15"/>
      <c r="D208" s="15"/>
      <c r="E208" s="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7"/>
      <c r="AB208" s="15"/>
      <c r="AF208" s="7"/>
    </row>
    <row r="209">
      <c r="A209" s="15"/>
      <c r="B209" s="15"/>
      <c r="C209" s="15"/>
      <c r="D209" s="15"/>
      <c r="E209" s="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7"/>
      <c r="AB209" s="15"/>
      <c r="AF209" s="7"/>
    </row>
    <row r="210">
      <c r="A210" s="15"/>
      <c r="B210" s="15"/>
      <c r="C210" s="15"/>
      <c r="D210" s="15"/>
      <c r="E210" s="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7"/>
      <c r="AB210" s="15"/>
      <c r="AF210" s="7"/>
    </row>
    <row r="211">
      <c r="A211" s="15"/>
      <c r="B211" s="15"/>
      <c r="C211" s="15"/>
      <c r="D211" s="15"/>
      <c r="E211" s="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7"/>
      <c r="AB211" s="15"/>
      <c r="AF211" s="7"/>
    </row>
    <row r="212">
      <c r="A212" s="15"/>
      <c r="B212" s="15"/>
      <c r="C212" s="15"/>
      <c r="D212" s="15"/>
      <c r="E212" s="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7"/>
      <c r="AB212" s="15"/>
      <c r="AF212" s="7"/>
    </row>
    <row r="213">
      <c r="A213" s="15"/>
      <c r="B213" s="15"/>
      <c r="C213" s="15"/>
      <c r="D213" s="15"/>
      <c r="E213" s="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7"/>
      <c r="AB213" s="15"/>
      <c r="AF213" s="7"/>
    </row>
    <row r="214">
      <c r="A214" s="15"/>
      <c r="B214" s="15"/>
      <c r="C214" s="15"/>
      <c r="D214" s="15"/>
      <c r="E214" s="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7"/>
      <c r="AB214" s="15"/>
      <c r="AF214" s="7"/>
    </row>
    <row r="215">
      <c r="A215" s="15"/>
      <c r="B215" s="15"/>
      <c r="C215" s="15"/>
      <c r="D215" s="15"/>
      <c r="E215" s="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7"/>
      <c r="AB215" s="15"/>
      <c r="AF215" s="7"/>
    </row>
    <row r="216">
      <c r="A216" s="15"/>
      <c r="B216" s="15"/>
      <c r="C216" s="15"/>
      <c r="D216" s="15"/>
      <c r="E216" s="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7"/>
      <c r="AB216" s="15"/>
      <c r="AF216" s="7"/>
    </row>
    <row r="217">
      <c r="A217" s="15"/>
      <c r="B217" s="15"/>
      <c r="C217" s="15"/>
      <c r="D217" s="15"/>
      <c r="E217" s="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7"/>
      <c r="AB217" s="15"/>
      <c r="AF217" s="7"/>
    </row>
    <row r="218">
      <c r="A218" s="15"/>
      <c r="B218" s="15"/>
      <c r="C218" s="15"/>
      <c r="D218" s="15"/>
      <c r="E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7"/>
      <c r="AB218" s="15"/>
      <c r="AF218" s="7"/>
    </row>
    <row r="219">
      <c r="A219" s="15"/>
      <c r="B219" s="15"/>
      <c r="C219" s="15"/>
      <c r="D219" s="15"/>
      <c r="E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7"/>
      <c r="AB219" s="15"/>
      <c r="AF219" s="7"/>
    </row>
    <row r="220">
      <c r="A220" s="15"/>
      <c r="B220" s="15"/>
      <c r="C220" s="15"/>
      <c r="D220" s="15"/>
      <c r="E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7"/>
      <c r="AB220" s="15"/>
      <c r="AF220" s="7"/>
    </row>
    <row r="221">
      <c r="A221" s="15"/>
      <c r="B221" s="15"/>
      <c r="C221" s="15"/>
      <c r="D221" s="15"/>
      <c r="E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7"/>
      <c r="AB221" s="15"/>
      <c r="AF221" s="7"/>
    </row>
    <row r="222">
      <c r="A222" s="15"/>
      <c r="B222" s="15"/>
      <c r="C222" s="15"/>
      <c r="D222" s="15"/>
      <c r="E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7"/>
      <c r="AB222" s="15"/>
      <c r="AF222" s="7"/>
    </row>
    <row r="223">
      <c r="A223" s="15"/>
      <c r="B223" s="15"/>
      <c r="C223" s="15"/>
      <c r="D223" s="15"/>
      <c r="E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7"/>
      <c r="AB223" s="15"/>
      <c r="AF223" s="7"/>
    </row>
    <row r="224">
      <c r="A224" s="15"/>
      <c r="B224" s="15"/>
      <c r="C224" s="15"/>
      <c r="D224" s="15"/>
      <c r="E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7"/>
      <c r="AB224" s="15"/>
      <c r="AF224" s="7"/>
    </row>
    <row r="225">
      <c r="A225" s="15"/>
      <c r="B225" s="15"/>
      <c r="C225" s="15"/>
      <c r="D225" s="15"/>
      <c r="E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7"/>
      <c r="AB225" s="15"/>
      <c r="AF225" s="7"/>
    </row>
    <row r="226">
      <c r="A226" s="15"/>
      <c r="B226" s="15"/>
      <c r="C226" s="15"/>
      <c r="D226" s="15"/>
      <c r="E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7"/>
      <c r="AB226" s="15"/>
      <c r="AF226" s="7"/>
    </row>
    <row r="227">
      <c r="A227" s="15"/>
      <c r="B227" s="15"/>
      <c r="C227" s="15"/>
      <c r="D227" s="15"/>
      <c r="E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7"/>
      <c r="AB227" s="15"/>
      <c r="AF227" s="7"/>
    </row>
    <row r="228">
      <c r="A228" s="15"/>
      <c r="B228" s="15"/>
      <c r="C228" s="15"/>
      <c r="D228" s="15"/>
      <c r="E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7"/>
      <c r="AB228" s="15"/>
      <c r="AF228" s="7"/>
    </row>
    <row r="229">
      <c r="A229" s="15"/>
      <c r="B229" s="15"/>
      <c r="C229" s="15"/>
      <c r="D229" s="15"/>
      <c r="E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7"/>
      <c r="AB229" s="15"/>
      <c r="AF229" s="7"/>
    </row>
    <row r="230">
      <c r="A230" s="15"/>
      <c r="B230" s="15"/>
      <c r="C230" s="15"/>
      <c r="D230" s="15"/>
      <c r="E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7"/>
      <c r="AB230" s="15"/>
      <c r="AF230" s="7"/>
    </row>
    <row r="231">
      <c r="A231" s="15"/>
      <c r="B231" s="15"/>
      <c r="C231" s="15"/>
      <c r="D231" s="15"/>
      <c r="E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7"/>
      <c r="AB231" s="15"/>
      <c r="AF231" s="7"/>
    </row>
    <row r="232">
      <c r="A232" s="15"/>
      <c r="B232" s="15"/>
      <c r="C232" s="15"/>
      <c r="D232" s="15"/>
      <c r="E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7"/>
      <c r="AB232" s="15"/>
      <c r="AF232" s="7"/>
    </row>
    <row r="233">
      <c r="A233" s="15"/>
      <c r="B233" s="15"/>
      <c r="C233" s="15"/>
      <c r="D233" s="15"/>
      <c r="E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7"/>
      <c r="AB233" s="15"/>
      <c r="AF233" s="7"/>
    </row>
    <row r="234">
      <c r="A234" s="15"/>
      <c r="B234" s="15"/>
      <c r="C234" s="15"/>
      <c r="D234" s="15"/>
      <c r="E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7"/>
      <c r="AB234" s="15"/>
      <c r="AF234" s="7"/>
    </row>
    <row r="235">
      <c r="A235" s="15"/>
      <c r="B235" s="15"/>
      <c r="C235" s="15"/>
      <c r="D235" s="15"/>
      <c r="E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7"/>
      <c r="AB235" s="15"/>
      <c r="AF235" s="7"/>
    </row>
    <row r="236">
      <c r="A236" s="15"/>
      <c r="B236" s="15"/>
      <c r="C236" s="15"/>
      <c r="D236" s="15"/>
      <c r="E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7"/>
      <c r="AB236" s="15"/>
      <c r="AF236" s="7"/>
    </row>
    <row r="237">
      <c r="A237" s="15"/>
      <c r="B237" s="15"/>
      <c r="C237" s="15"/>
      <c r="D237" s="15"/>
      <c r="E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7"/>
      <c r="AB237" s="15"/>
      <c r="AF237" s="7"/>
    </row>
    <row r="238">
      <c r="A238" s="15"/>
      <c r="B238" s="15"/>
      <c r="C238" s="15"/>
      <c r="D238" s="15"/>
      <c r="E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7"/>
      <c r="AB238" s="15"/>
      <c r="AF238" s="7"/>
    </row>
    <row r="239">
      <c r="A239" s="15"/>
      <c r="B239" s="15"/>
      <c r="C239" s="15"/>
      <c r="D239" s="15"/>
      <c r="E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7"/>
      <c r="AB239" s="15"/>
      <c r="AF239" s="7"/>
    </row>
    <row r="240">
      <c r="A240" s="15"/>
      <c r="B240" s="15"/>
      <c r="C240" s="15"/>
      <c r="D240" s="15"/>
      <c r="E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7"/>
      <c r="AB240" s="15"/>
      <c r="AF240" s="7"/>
    </row>
    <row r="241">
      <c r="A241" s="15"/>
      <c r="B241" s="15"/>
      <c r="C241" s="15"/>
      <c r="D241" s="15"/>
      <c r="E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7"/>
      <c r="AB241" s="15"/>
      <c r="AF241" s="7"/>
    </row>
    <row r="242">
      <c r="A242" s="15"/>
      <c r="B242" s="15"/>
      <c r="C242" s="15"/>
      <c r="D242" s="15"/>
      <c r="E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7"/>
      <c r="AB242" s="15"/>
      <c r="AF242" s="7"/>
    </row>
    <row r="243">
      <c r="A243" s="15"/>
      <c r="B243" s="15"/>
      <c r="C243" s="15"/>
      <c r="D243" s="15"/>
      <c r="E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7"/>
      <c r="AB243" s="15"/>
      <c r="AF243" s="7"/>
    </row>
    <row r="244">
      <c r="A244" s="15"/>
      <c r="B244" s="15"/>
      <c r="C244" s="15"/>
      <c r="D244" s="15"/>
      <c r="E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7"/>
      <c r="AB244" s="15"/>
      <c r="AF244" s="7"/>
    </row>
    <row r="245">
      <c r="A245" s="15"/>
      <c r="B245" s="15"/>
      <c r="C245" s="15"/>
      <c r="D245" s="15"/>
      <c r="E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7"/>
      <c r="AB245" s="15"/>
      <c r="AF245" s="7"/>
    </row>
    <row r="246">
      <c r="A246" s="15"/>
      <c r="B246" s="15"/>
      <c r="C246" s="15"/>
      <c r="D246" s="15"/>
      <c r="E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7"/>
      <c r="AB246" s="15"/>
      <c r="AF246" s="7"/>
    </row>
    <row r="247">
      <c r="A247" s="15"/>
      <c r="B247" s="15"/>
      <c r="C247" s="15"/>
      <c r="D247" s="15"/>
      <c r="E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7"/>
      <c r="AB247" s="15"/>
      <c r="AF247" s="7"/>
    </row>
    <row r="248">
      <c r="A248" s="15"/>
      <c r="B248" s="15"/>
      <c r="C248" s="15"/>
      <c r="D248" s="15"/>
      <c r="E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7"/>
      <c r="AB248" s="15"/>
      <c r="AF248" s="7"/>
    </row>
    <row r="249">
      <c r="A249" s="15"/>
      <c r="B249" s="15"/>
      <c r="C249" s="15"/>
      <c r="D249" s="15"/>
      <c r="E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7"/>
      <c r="AB249" s="15"/>
      <c r="AF249" s="7"/>
    </row>
    <row r="250">
      <c r="A250" s="15"/>
      <c r="B250" s="15"/>
      <c r="C250" s="15"/>
      <c r="D250" s="15"/>
      <c r="E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7"/>
      <c r="AB250" s="15"/>
      <c r="AF250" s="7"/>
    </row>
    <row r="251">
      <c r="A251" s="15"/>
      <c r="B251" s="15"/>
      <c r="C251" s="15"/>
      <c r="D251" s="15"/>
      <c r="E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7"/>
      <c r="AB251" s="15"/>
      <c r="AF251" s="7"/>
    </row>
    <row r="252">
      <c r="A252" s="15"/>
      <c r="B252" s="15"/>
      <c r="C252" s="15"/>
      <c r="D252" s="15"/>
      <c r="E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7"/>
      <c r="AB252" s="15"/>
      <c r="AF252" s="7"/>
    </row>
    <row r="253">
      <c r="A253" s="15"/>
      <c r="B253" s="15"/>
      <c r="C253" s="15"/>
      <c r="D253" s="15"/>
      <c r="E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7"/>
      <c r="AB253" s="15"/>
      <c r="AF253" s="7"/>
    </row>
    <row r="254">
      <c r="A254" s="15"/>
      <c r="B254" s="15"/>
      <c r="C254" s="15"/>
      <c r="D254" s="15"/>
      <c r="E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7"/>
      <c r="AB254" s="15"/>
      <c r="AF254" s="7"/>
    </row>
    <row r="255">
      <c r="A255" s="15"/>
      <c r="B255" s="15"/>
      <c r="C255" s="15"/>
      <c r="D255" s="15"/>
      <c r="E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7"/>
      <c r="AB255" s="15"/>
      <c r="AF255" s="7"/>
    </row>
    <row r="256">
      <c r="A256" s="15"/>
      <c r="B256" s="15"/>
      <c r="C256" s="15"/>
      <c r="D256" s="15"/>
      <c r="E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7"/>
      <c r="AB256" s="15"/>
      <c r="AF256" s="7"/>
    </row>
    <row r="257">
      <c r="A257" s="15"/>
      <c r="B257" s="15"/>
      <c r="C257" s="15"/>
      <c r="D257" s="15"/>
      <c r="E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7"/>
      <c r="AB257" s="15"/>
      <c r="AF257" s="7"/>
    </row>
    <row r="258">
      <c r="A258" s="15"/>
      <c r="B258" s="15"/>
      <c r="C258" s="15"/>
      <c r="D258" s="15"/>
      <c r="E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7"/>
      <c r="AB258" s="15"/>
      <c r="AF258" s="7"/>
    </row>
    <row r="259">
      <c r="A259" s="15"/>
      <c r="B259" s="15"/>
      <c r="C259" s="15"/>
      <c r="D259" s="15"/>
      <c r="E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7"/>
      <c r="AB259" s="15"/>
      <c r="AF259" s="7"/>
    </row>
    <row r="260">
      <c r="A260" s="15"/>
      <c r="B260" s="15"/>
      <c r="C260" s="15"/>
      <c r="D260" s="15"/>
      <c r="E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7"/>
      <c r="AB260" s="15"/>
      <c r="AF260" s="7"/>
    </row>
    <row r="261">
      <c r="A261" s="15"/>
      <c r="B261" s="15"/>
      <c r="C261" s="15"/>
      <c r="D261" s="15"/>
      <c r="E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7"/>
      <c r="AB261" s="15"/>
      <c r="AF261" s="7"/>
    </row>
    <row r="262">
      <c r="A262" s="15"/>
      <c r="B262" s="15"/>
      <c r="C262" s="15"/>
      <c r="D262" s="15"/>
      <c r="E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7"/>
      <c r="AB262" s="15"/>
      <c r="AF262" s="7"/>
    </row>
    <row r="263">
      <c r="A263" s="15"/>
      <c r="B263" s="15"/>
      <c r="C263" s="15"/>
      <c r="D263" s="15"/>
      <c r="E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7"/>
      <c r="AB263" s="15"/>
      <c r="AF263" s="7"/>
    </row>
    <row r="264">
      <c r="A264" s="15"/>
      <c r="B264" s="15"/>
      <c r="C264" s="15"/>
      <c r="D264" s="15"/>
      <c r="E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7"/>
      <c r="AB264" s="15"/>
      <c r="AF264" s="7"/>
    </row>
    <row r="265">
      <c r="A265" s="15"/>
      <c r="B265" s="15"/>
      <c r="C265" s="15"/>
      <c r="D265" s="15"/>
      <c r="E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7"/>
      <c r="AB265" s="15"/>
      <c r="AF265" s="7"/>
    </row>
    <row r="266">
      <c r="A266" s="15"/>
      <c r="B266" s="15"/>
      <c r="C266" s="15"/>
      <c r="D266" s="15"/>
      <c r="E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7"/>
      <c r="AB266" s="15"/>
      <c r="AF266" s="7"/>
    </row>
    <row r="267">
      <c r="A267" s="15"/>
      <c r="B267" s="15"/>
      <c r="C267" s="15"/>
      <c r="D267" s="15"/>
      <c r="E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7"/>
      <c r="AB267" s="15"/>
      <c r="AF267" s="7"/>
    </row>
    <row r="268">
      <c r="A268" s="15"/>
      <c r="B268" s="15"/>
      <c r="C268" s="15"/>
      <c r="D268" s="15"/>
      <c r="E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7"/>
      <c r="AB268" s="15"/>
      <c r="AF268" s="7"/>
    </row>
    <row r="269">
      <c r="A269" s="15"/>
      <c r="B269" s="15"/>
      <c r="C269" s="15"/>
      <c r="D269" s="15"/>
      <c r="E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7"/>
      <c r="AB269" s="15"/>
      <c r="AF269" s="7"/>
    </row>
    <row r="270">
      <c r="A270" s="15"/>
      <c r="B270" s="15"/>
      <c r="C270" s="15"/>
      <c r="D270" s="15"/>
      <c r="E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7"/>
      <c r="AB270" s="15"/>
      <c r="AF270" s="7"/>
    </row>
    <row r="271">
      <c r="A271" s="15"/>
      <c r="B271" s="15"/>
      <c r="C271" s="15"/>
      <c r="D271" s="15"/>
      <c r="E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7"/>
      <c r="AB271" s="15"/>
      <c r="AF271" s="7"/>
    </row>
    <row r="272">
      <c r="A272" s="15"/>
      <c r="B272" s="15"/>
      <c r="C272" s="15"/>
      <c r="D272" s="15"/>
      <c r="E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7"/>
      <c r="AB272" s="15"/>
      <c r="AF272" s="7"/>
    </row>
    <row r="273">
      <c r="A273" s="15"/>
      <c r="B273" s="15"/>
      <c r="C273" s="15"/>
      <c r="D273" s="15"/>
      <c r="E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7"/>
      <c r="AB273" s="15"/>
      <c r="AF273" s="7"/>
    </row>
    <row r="274">
      <c r="A274" s="15"/>
      <c r="B274" s="15"/>
      <c r="C274" s="15"/>
      <c r="D274" s="15"/>
      <c r="E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7"/>
      <c r="AB274" s="15"/>
      <c r="AF274" s="7"/>
    </row>
    <row r="275">
      <c r="A275" s="15"/>
      <c r="B275" s="15"/>
      <c r="C275" s="15"/>
      <c r="D275" s="15"/>
      <c r="E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7"/>
      <c r="AB275" s="15"/>
      <c r="AF275" s="7"/>
    </row>
    <row r="276">
      <c r="A276" s="15"/>
      <c r="B276" s="15"/>
      <c r="C276" s="15"/>
      <c r="D276" s="15"/>
      <c r="E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7"/>
      <c r="AB276" s="15"/>
      <c r="AF276" s="7"/>
    </row>
    <row r="277">
      <c r="A277" s="15"/>
      <c r="B277" s="15"/>
      <c r="C277" s="15"/>
      <c r="D277" s="15"/>
      <c r="E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7"/>
      <c r="AB277" s="15"/>
      <c r="AF277" s="7"/>
    </row>
    <row r="278">
      <c r="A278" s="15"/>
      <c r="B278" s="15"/>
      <c r="C278" s="15"/>
      <c r="D278" s="15"/>
      <c r="E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7"/>
      <c r="AB278" s="15"/>
      <c r="AF278" s="7"/>
    </row>
    <row r="279">
      <c r="A279" s="15"/>
      <c r="B279" s="15"/>
      <c r="C279" s="15"/>
      <c r="D279" s="15"/>
      <c r="E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7"/>
      <c r="AB279" s="15"/>
      <c r="AF279" s="7"/>
    </row>
    <row r="280">
      <c r="A280" s="15"/>
      <c r="B280" s="15"/>
      <c r="C280" s="15"/>
      <c r="D280" s="15"/>
      <c r="E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7"/>
      <c r="AB280" s="15"/>
      <c r="AF280" s="7"/>
    </row>
    <row r="281">
      <c r="A281" s="15"/>
      <c r="B281" s="15"/>
      <c r="C281" s="15"/>
      <c r="D281" s="15"/>
      <c r="E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7"/>
      <c r="AB281" s="15"/>
      <c r="AF281" s="7"/>
    </row>
    <row r="282">
      <c r="A282" s="15"/>
      <c r="B282" s="15"/>
      <c r="C282" s="15"/>
      <c r="D282" s="15"/>
      <c r="E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7"/>
      <c r="AB282" s="15"/>
      <c r="AF282" s="7"/>
    </row>
    <row r="283">
      <c r="A283" s="15"/>
      <c r="B283" s="15"/>
      <c r="C283" s="15"/>
      <c r="D283" s="15"/>
      <c r="E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7"/>
      <c r="AB283" s="15"/>
      <c r="AF283" s="7"/>
    </row>
    <row r="284">
      <c r="A284" s="15"/>
      <c r="B284" s="15"/>
      <c r="C284" s="15"/>
      <c r="D284" s="15"/>
      <c r="E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7"/>
      <c r="AB284" s="15"/>
      <c r="AF284" s="7"/>
    </row>
    <row r="285">
      <c r="A285" s="15"/>
      <c r="B285" s="15"/>
      <c r="C285" s="15"/>
      <c r="D285" s="15"/>
      <c r="E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7"/>
      <c r="AB285" s="15"/>
      <c r="AF285" s="7"/>
    </row>
    <row r="286">
      <c r="A286" s="15"/>
      <c r="B286" s="15"/>
      <c r="C286" s="15"/>
      <c r="D286" s="15"/>
      <c r="E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7"/>
      <c r="AB286" s="15"/>
      <c r="AF286" s="7"/>
    </row>
    <row r="287">
      <c r="A287" s="15"/>
      <c r="B287" s="15"/>
      <c r="C287" s="15"/>
      <c r="D287" s="15"/>
      <c r="E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7"/>
      <c r="AB287" s="15"/>
      <c r="AF287" s="7"/>
    </row>
    <row r="288">
      <c r="A288" s="15"/>
      <c r="B288" s="15"/>
      <c r="C288" s="15"/>
      <c r="D288" s="15"/>
      <c r="E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7"/>
      <c r="AB288" s="15"/>
      <c r="AF288" s="7"/>
    </row>
    <row r="289">
      <c r="A289" s="15"/>
      <c r="B289" s="15"/>
      <c r="C289" s="15"/>
      <c r="D289" s="15"/>
      <c r="E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7"/>
      <c r="AB289" s="15"/>
      <c r="AF289" s="7"/>
    </row>
    <row r="290">
      <c r="A290" s="15"/>
      <c r="B290" s="15"/>
      <c r="C290" s="15"/>
      <c r="D290" s="15"/>
      <c r="E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7"/>
      <c r="AB290" s="15"/>
      <c r="AF290" s="7"/>
    </row>
    <row r="291">
      <c r="A291" s="15"/>
      <c r="B291" s="15"/>
      <c r="C291" s="15"/>
      <c r="D291" s="15"/>
      <c r="E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7"/>
      <c r="AB291" s="15"/>
      <c r="AF291" s="7"/>
    </row>
    <row r="292">
      <c r="A292" s="15"/>
      <c r="B292" s="15"/>
      <c r="C292" s="15"/>
      <c r="D292" s="15"/>
      <c r="E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7"/>
      <c r="AB292" s="15"/>
      <c r="AF292" s="7"/>
    </row>
    <row r="293">
      <c r="A293" s="15"/>
      <c r="B293" s="15"/>
      <c r="C293" s="15"/>
      <c r="D293" s="15"/>
      <c r="E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7"/>
      <c r="AB293" s="15"/>
      <c r="AF293" s="7"/>
    </row>
    <row r="294">
      <c r="A294" s="15"/>
      <c r="B294" s="15"/>
      <c r="C294" s="15"/>
      <c r="D294" s="15"/>
      <c r="E294" s="1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7"/>
      <c r="AB294" s="15"/>
      <c r="AF294" s="7"/>
    </row>
    <row r="295">
      <c r="A295" s="15"/>
      <c r="B295" s="15"/>
      <c r="C295" s="15"/>
      <c r="D295" s="15"/>
      <c r="E295" s="1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7"/>
      <c r="AB295" s="15"/>
      <c r="AF295" s="7"/>
    </row>
    <row r="296">
      <c r="A296" s="15"/>
      <c r="B296" s="15"/>
      <c r="C296" s="15"/>
      <c r="D296" s="15"/>
      <c r="E296" s="1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7"/>
      <c r="AB296" s="15"/>
      <c r="AF296" s="7"/>
    </row>
    <row r="297">
      <c r="A297" s="15"/>
      <c r="B297" s="15"/>
      <c r="C297" s="15"/>
      <c r="D297" s="15"/>
      <c r="E297" s="1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7"/>
      <c r="AB297" s="15"/>
      <c r="AF297" s="7"/>
    </row>
    <row r="298">
      <c r="A298" s="15"/>
      <c r="B298" s="15"/>
      <c r="C298" s="15"/>
      <c r="D298" s="15"/>
      <c r="E298" s="1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7"/>
      <c r="AB298" s="15"/>
      <c r="AF298" s="7"/>
    </row>
    <row r="299">
      <c r="A299" s="15"/>
      <c r="B299" s="15"/>
      <c r="C299" s="15"/>
      <c r="D299" s="15"/>
      <c r="E299" s="1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7"/>
      <c r="AB299" s="15"/>
      <c r="AF299" s="7"/>
    </row>
    <row r="300">
      <c r="A300" s="15"/>
      <c r="B300" s="15"/>
      <c r="C300" s="15"/>
      <c r="D300" s="15"/>
      <c r="E300" s="1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7"/>
      <c r="AB300" s="15"/>
      <c r="AF300" s="7"/>
    </row>
    <row r="301">
      <c r="A301" s="15"/>
      <c r="B301" s="15"/>
      <c r="C301" s="15"/>
      <c r="D301" s="15"/>
      <c r="E301" s="1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7"/>
      <c r="AB301" s="15"/>
      <c r="AF301" s="7"/>
    </row>
    <row r="302">
      <c r="A302" s="15"/>
      <c r="B302" s="15"/>
      <c r="C302" s="15"/>
      <c r="D302" s="15"/>
      <c r="E302" s="1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7"/>
      <c r="AB302" s="15"/>
      <c r="AF302" s="7"/>
    </row>
    <row r="303">
      <c r="A303" s="15"/>
      <c r="B303" s="15"/>
      <c r="C303" s="15"/>
      <c r="D303" s="15"/>
      <c r="E303" s="1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7"/>
      <c r="AB303" s="15"/>
      <c r="AF303" s="7"/>
    </row>
    <row r="304">
      <c r="A304" s="15"/>
      <c r="B304" s="15"/>
      <c r="C304" s="15"/>
      <c r="D304" s="15"/>
      <c r="E304" s="1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7"/>
      <c r="AB304" s="15"/>
      <c r="AF304" s="7"/>
    </row>
    <row r="305">
      <c r="A305" s="15"/>
      <c r="B305" s="15"/>
      <c r="C305" s="15"/>
      <c r="D305" s="15"/>
      <c r="E305" s="1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7"/>
      <c r="AB305" s="15"/>
      <c r="AF305" s="7"/>
    </row>
    <row r="306">
      <c r="A306" s="15"/>
      <c r="B306" s="15"/>
      <c r="C306" s="15"/>
      <c r="D306" s="15"/>
      <c r="E306" s="1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7"/>
      <c r="AB306" s="15"/>
      <c r="AF306" s="7"/>
    </row>
    <row r="307">
      <c r="A307" s="15"/>
      <c r="B307" s="15"/>
      <c r="C307" s="15"/>
      <c r="D307" s="15"/>
      <c r="E307" s="1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7"/>
      <c r="AB307" s="15"/>
      <c r="AF307" s="7"/>
    </row>
    <row r="308">
      <c r="A308" s="15"/>
      <c r="B308" s="15"/>
      <c r="C308" s="15"/>
      <c r="D308" s="15"/>
      <c r="E308" s="1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7"/>
      <c r="AB308" s="15"/>
      <c r="AF308" s="7"/>
    </row>
    <row r="309">
      <c r="A309" s="15"/>
      <c r="B309" s="15"/>
      <c r="C309" s="15"/>
      <c r="D309" s="15"/>
      <c r="E309" s="1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7"/>
      <c r="AB309" s="15"/>
      <c r="AF309" s="7"/>
    </row>
    <row r="310">
      <c r="A310" s="15"/>
      <c r="B310" s="15"/>
      <c r="C310" s="15"/>
      <c r="D310" s="15"/>
      <c r="E310" s="1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7"/>
      <c r="AB310" s="15"/>
      <c r="AF310" s="7"/>
    </row>
    <row r="311">
      <c r="A311" s="15"/>
      <c r="B311" s="15"/>
      <c r="C311" s="15"/>
      <c r="D311" s="15"/>
      <c r="E311" s="1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7"/>
      <c r="AB311" s="15"/>
      <c r="AF311" s="7"/>
    </row>
    <row r="312">
      <c r="A312" s="15"/>
      <c r="B312" s="15"/>
      <c r="C312" s="15"/>
      <c r="D312" s="15"/>
      <c r="E312" s="1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7"/>
      <c r="AB312" s="15"/>
      <c r="AF312" s="7"/>
    </row>
    <row r="313">
      <c r="A313" s="15"/>
      <c r="B313" s="15"/>
      <c r="C313" s="15"/>
      <c r="D313" s="15"/>
      <c r="E313" s="1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7"/>
      <c r="AB313" s="15"/>
      <c r="AF313" s="7"/>
    </row>
    <row r="314">
      <c r="A314" s="15"/>
      <c r="B314" s="15"/>
      <c r="C314" s="15"/>
      <c r="D314" s="15"/>
      <c r="E314" s="1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7"/>
      <c r="AB314" s="15"/>
      <c r="AF314" s="7"/>
    </row>
    <row r="315">
      <c r="A315" s="15"/>
      <c r="B315" s="15"/>
      <c r="C315" s="15"/>
      <c r="D315" s="15"/>
      <c r="E315" s="1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7"/>
      <c r="AB315" s="15"/>
      <c r="AF315" s="7"/>
    </row>
    <row r="316">
      <c r="A316" s="15"/>
      <c r="B316" s="15"/>
      <c r="C316" s="15"/>
      <c r="D316" s="15"/>
      <c r="E316" s="1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7"/>
      <c r="AB316" s="15"/>
      <c r="AF316" s="7"/>
    </row>
    <row r="317">
      <c r="A317" s="15"/>
      <c r="B317" s="15"/>
      <c r="C317" s="15"/>
      <c r="D317" s="15"/>
      <c r="E317" s="1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7"/>
      <c r="AB317" s="15"/>
      <c r="AF317" s="7"/>
    </row>
    <row r="318">
      <c r="A318" s="15"/>
      <c r="B318" s="15"/>
      <c r="C318" s="15"/>
      <c r="D318" s="15"/>
      <c r="E318" s="1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7"/>
      <c r="AB318" s="15"/>
      <c r="AF318" s="7"/>
    </row>
    <row r="319">
      <c r="A319" s="15"/>
      <c r="B319" s="15"/>
      <c r="C319" s="15"/>
      <c r="D319" s="15"/>
      <c r="E319" s="1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7"/>
      <c r="AB319" s="15"/>
      <c r="AF319" s="7"/>
    </row>
    <row r="320">
      <c r="A320" s="15"/>
      <c r="B320" s="15"/>
      <c r="C320" s="15"/>
      <c r="D320" s="15"/>
      <c r="E320" s="1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7"/>
      <c r="AB320" s="15"/>
      <c r="AF320" s="7"/>
    </row>
    <row r="321">
      <c r="A321" s="15"/>
      <c r="B321" s="15"/>
      <c r="C321" s="15"/>
      <c r="D321" s="15"/>
      <c r="E321" s="1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7"/>
      <c r="AB321" s="15"/>
      <c r="AF321" s="7"/>
    </row>
    <row r="322">
      <c r="A322" s="15"/>
      <c r="B322" s="15"/>
      <c r="C322" s="15"/>
      <c r="D322" s="15"/>
      <c r="E322" s="1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7"/>
      <c r="AB322" s="15"/>
      <c r="AF322" s="7"/>
    </row>
    <row r="323">
      <c r="A323" s="15"/>
      <c r="B323" s="15"/>
      <c r="C323" s="15"/>
      <c r="D323" s="15"/>
      <c r="E323" s="1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7"/>
      <c r="AB323" s="15"/>
      <c r="AF323" s="7"/>
    </row>
    <row r="324">
      <c r="A324" s="15"/>
      <c r="B324" s="15"/>
      <c r="C324" s="15"/>
      <c r="D324" s="15"/>
      <c r="E324" s="1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7"/>
      <c r="AB324" s="15"/>
      <c r="AF324" s="7"/>
    </row>
    <row r="325">
      <c r="A325" s="15"/>
      <c r="B325" s="15"/>
      <c r="C325" s="15"/>
      <c r="D325" s="15"/>
      <c r="E325" s="1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7"/>
      <c r="AB325" s="15"/>
      <c r="AF325" s="7"/>
    </row>
    <row r="326">
      <c r="A326" s="15"/>
      <c r="B326" s="15"/>
      <c r="C326" s="15"/>
      <c r="D326" s="15"/>
      <c r="E326" s="1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7"/>
      <c r="AB326" s="15"/>
      <c r="AF326" s="7"/>
    </row>
    <row r="327">
      <c r="A327" s="15"/>
      <c r="B327" s="15"/>
      <c r="C327" s="15"/>
      <c r="D327" s="15"/>
      <c r="E327" s="1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7"/>
      <c r="AB327" s="15"/>
      <c r="AF327" s="7"/>
    </row>
    <row r="328">
      <c r="A328" s="15"/>
      <c r="B328" s="15"/>
      <c r="C328" s="15"/>
      <c r="D328" s="15"/>
      <c r="E328" s="1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7"/>
      <c r="AB328" s="15"/>
      <c r="AF328" s="7"/>
    </row>
    <row r="329">
      <c r="A329" s="15"/>
      <c r="B329" s="15"/>
      <c r="C329" s="15"/>
      <c r="D329" s="15"/>
      <c r="E329" s="1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7"/>
      <c r="AB329" s="15"/>
      <c r="AF329" s="7"/>
    </row>
    <row r="330">
      <c r="A330" s="15"/>
      <c r="B330" s="15"/>
      <c r="C330" s="15"/>
      <c r="D330" s="15"/>
      <c r="E330" s="1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7"/>
      <c r="AB330" s="15"/>
      <c r="AF330" s="7"/>
    </row>
    <row r="331">
      <c r="A331" s="15"/>
      <c r="B331" s="15"/>
      <c r="C331" s="15"/>
      <c r="D331" s="15"/>
      <c r="E331" s="1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7"/>
      <c r="AB331" s="15"/>
      <c r="AF331" s="7"/>
    </row>
    <row r="332">
      <c r="A332" s="15"/>
      <c r="B332" s="15"/>
      <c r="C332" s="15"/>
      <c r="D332" s="15"/>
      <c r="E332" s="1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7"/>
      <c r="AB332" s="15"/>
      <c r="AF332" s="7"/>
    </row>
    <row r="333">
      <c r="A333" s="15"/>
      <c r="B333" s="15"/>
      <c r="C333" s="15"/>
      <c r="D333" s="15"/>
      <c r="E333" s="1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7"/>
      <c r="AB333" s="15"/>
      <c r="AF333" s="7"/>
    </row>
    <row r="334">
      <c r="A334" s="15"/>
      <c r="B334" s="15"/>
      <c r="C334" s="15"/>
      <c r="D334" s="15"/>
      <c r="E334" s="1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7"/>
      <c r="AB334" s="15"/>
      <c r="AF334" s="7"/>
    </row>
    <row r="335">
      <c r="A335" s="15"/>
      <c r="B335" s="15"/>
      <c r="C335" s="15"/>
      <c r="D335" s="15"/>
      <c r="E335" s="1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7"/>
      <c r="AB335" s="15"/>
      <c r="AF335" s="7"/>
    </row>
    <row r="336">
      <c r="A336" s="15"/>
      <c r="B336" s="15"/>
      <c r="C336" s="15"/>
      <c r="D336" s="15"/>
      <c r="E336" s="1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7"/>
      <c r="AB336" s="15"/>
      <c r="AF336" s="7"/>
    </row>
    <row r="337">
      <c r="A337" s="15"/>
      <c r="B337" s="15"/>
      <c r="C337" s="15"/>
      <c r="D337" s="15"/>
      <c r="E337" s="1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7"/>
      <c r="AB337" s="15"/>
      <c r="AF337" s="7"/>
    </row>
    <row r="338">
      <c r="A338" s="15"/>
      <c r="B338" s="15"/>
      <c r="C338" s="15"/>
      <c r="D338" s="15"/>
      <c r="E338" s="1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7"/>
      <c r="AB338" s="15"/>
      <c r="AF338" s="7"/>
    </row>
    <row r="339">
      <c r="A339" s="15"/>
      <c r="B339" s="15"/>
      <c r="C339" s="15"/>
      <c r="D339" s="15"/>
      <c r="E339" s="1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7"/>
      <c r="AB339" s="15"/>
      <c r="AF339" s="7"/>
    </row>
    <row r="340">
      <c r="A340" s="15"/>
      <c r="B340" s="15"/>
      <c r="C340" s="15"/>
      <c r="D340" s="15"/>
      <c r="E340" s="1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7"/>
      <c r="AB340" s="15"/>
      <c r="AF340" s="7"/>
    </row>
    <row r="341">
      <c r="A341" s="15"/>
      <c r="B341" s="15"/>
      <c r="C341" s="15"/>
      <c r="D341" s="15"/>
      <c r="E341" s="1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7"/>
      <c r="AB341" s="15"/>
      <c r="AF341" s="7"/>
    </row>
    <row r="342">
      <c r="A342" s="15"/>
      <c r="B342" s="15"/>
      <c r="C342" s="15"/>
      <c r="D342" s="15"/>
      <c r="E342" s="1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7"/>
      <c r="AB342" s="15"/>
      <c r="AF342" s="7"/>
    </row>
    <row r="343">
      <c r="A343" s="15"/>
      <c r="B343" s="15"/>
      <c r="C343" s="15"/>
      <c r="D343" s="15"/>
      <c r="E343" s="1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7"/>
      <c r="AB343" s="15"/>
      <c r="AF343" s="7"/>
    </row>
    <row r="344">
      <c r="A344" s="15"/>
      <c r="B344" s="15"/>
      <c r="C344" s="15"/>
      <c r="D344" s="15"/>
      <c r="E344" s="1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7"/>
      <c r="AB344" s="15"/>
      <c r="AF344" s="7"/>
    </row>
    <row r="345">
      <c r="A345" s="15"/>
      <c r="B345" s="15"/>
      <c r="C345" s="15"/>
      <c r="D345" s="15"/>
      <c r="E345" s="1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7"/>
      <c r="AB345" s="15"/>
      <c r="AF345" s="7"/>
    </row>
    <row r="346">
      <c r="A346" s="15"/>
      <c r="B346" s="15"/>
      <c r="C346" s="15"/>
      <c r="D346" s="15"/>
      <c r="E346" s="1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7"/>
      <c r="AB346" s="15"/>
      <c r="AF346" s="7"/>
    </row>
    <row r="347">
      <c r="A347" s="15"/>
      <c r="B347" s="15"/>
      <c r="C347" s="15"/>
      <c r="D347" s="15"/>
      <c r="E347" s="1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7"/>
      <c r="AB347" s="15"/>
      <c r="AF347" s="7"/>
    </row>
    <row r="348">
      <c r="A348" s="15"/>
      <c r="B348" s="15"/>
      <c r="C348" s="15"/>
      <c r="D348" s="15"/>
      <c r="E348" s="1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7"/>
      <c r="AB348" s="15"/>
      <c r="AF348" s="7"/>
    </row>
    <row r="349">
      <c r="A349" s="15"/>
      <c r="B349" s="15"/>
      <c r="C349" s="15"/>
      <c r="D349" s="15"/>
      <c r="E349" s="1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7"/>
      <c r="AB349" s="15"/>
      <c r="AF349" s="7"/>
    </row>
    <row r="350">
      <c r="A350" s="15"/>
      <c r="B350" s="15"/>
      <c r="C350" s="15"/>
      <c r="D350" s="15"/>
      <c r="E350" s="1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7"/>
      <c r="AB350" s="15"/>
      <c r="AF350" s="7"/>
    </row>
    <row r="351">
      <c r="A351" s="15"/>
      <c r="B351" s="15"/>
      <c r="C351" s="15"/>
      <c r="D351" s="15"/>
      <c r="E351" s="1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7"/>
      <c r="AB351" s="15"/>
      <c r="AF351" s="7"/>
    </row>
    <row r="352">
      <c r="A352" s="15"/>
      <c r="B352" s="15"/>
      <c r="C352" s="15"/>
      <c r="D352" s="15"/>
      <c r="E352" s="1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7"/>
      <c r="AB352" s="15"/>
      <c r="AF352" s="7"/>
    </row>
    <row r="353">
      <c r="A353" s="15"/>
      <c r="B353" s="15"/>
      <c r="C353" s="15"/>
      <c r="D353" s="15"/>
      <c r="E353" s="1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7"/>
      <c r="AB353" s="15"/>
      <c r="AF353" s="7"/>
    </row>
    <row r="354">
      <c r="A354" s="15"/>
      <c r="B354" s="15"/>
      <c r="C354" s="15"/>
      <c r="D354" s="15"/>
      <c r="E354" s="1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7"/>
      <c r="AB354" s="15"/>
      <c r="AF354" s="7"/>
    </row>
    <row r="355">
      <c r="A355" s="15"/>
      <c r="B355" s="15"/>
      <c r="C355" s="15"/>
      <c r="D355" s="15"/>
      <c r="E355" s="1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7"/>
      <c r="AB355" s="15"/>
      <c r="AF355" s="7"/>
    </row>
    <row r="356">
      <c r="A356" s="15"/>
      <c r="B356" s="15"/>
      <c r="C356" s="15"/>
      <c r="D356" s="15"/>
      <c r="E356" s="1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7"/>
      <c r="AB356" s="15"/>
      <c r="AF356" s="7"/>
    </row>
    <row r="357">
      <c r="A357" s="15"/>
      <c r="B357" s="15"/>
      <c r="C357" s="15"/>
      <c r="D357" s="15"/>
      <c r="E357" s="1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7"/>
      <c r="AB357" s="15"/>
      <c r="AF357" s="7"/>
    </row>
    <row r="358">
      <c r="A358" s="15"/>
      <c r="B358" s="15"/>
      <c r="C358" s="15"/>
      <c r="D358" s="15"/>
      <c r="E358" s="1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7"/>
      <c r="AB358" s="15"/>
      <c r="AF358" s="7"/>
    </row>
    <row r="359">
      <c r="A359" s="15"/>
      <c r="B359" s="15"/>
      <c r="C359" s="15"/>
      <c r="D359" s="15"/>
      <c r="E359" s="1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7"/>
      <c r="AB359" s="15"/>
      <c r="AF359" s="7"/>
    </row>
    <row r="360">
      <c r="A360" s="15"/>
      <c r="B360" s="15"/>
      <c r="C360" s="15"/>
      <c r="D360" s="15"/>
      <c r="E360" s="1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7"/>
      <c r="AB360" s="15"/>
      <c r="AF360" s="7"/>
    </row>
    <row r="361">
      <c r="A361" s="15"/>
      <c r="B361" s="15"/>
      <c r="C361" s="15"/>
      <c r="D361" s="15"/>
      <c r="E361" s="1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7"/>
      <c r="AB361" s="15"/>
      <c r="AF361" s="7"/>
    </row>
    <row r="362">
      <c r="A362" s="15"/>
      <c r="B362" s="15"/>
      <c r="C362" s="15"/>
      <c r="D362" s="15"/>
      <c r="E362" s="1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7"/>
      <c r="AB362" s="15"/>
      <c r="AF362" s="7"/>
    </row>
    <row r="363">
      <c r="A363" s="15"/>
      <c r="B363" s="15"/>
      <c r="C363" s="15"/>
      <c r="D363" s="15"/>
      <c r="E363" s="1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7"/>
      <c r="AB363" s="15"/>
      <c r="AF363" s="7"/>
    </row>
    <row r="364">
      <c r="A364" s="15"/>
      <c r="B364" s="15"/>
      <c r="C364" s="15"/>
      <c r="D364" s="15"/>
      <c r="E364" s="1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7"/>
      <c r="AB364" s="15"/>
      <c r="AF364" s="7"/>
    </row>
    <row r="365">
      <c r="A365" s="15"/>
      <c r="B365" s="15"/>
      <c r="C365" s="15"/>
      <c r="D365" s="15"/>
      <c r="E365" s="1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7"/>
      <c r="AB365" s="15"/>
      <c r="AF365" s="7"/>
    </row>
    <row r="366">
      <c r="A366" s="15"/>
      <c r="B366" s="15"/>
      <c r="C366" s="15"/>
      <c r="D366" s="15"/>
      <c r="E366" s="1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7"/>
      <c r="AB366" s="15"/>
      <c r="AF366" s="7"/>
    </row>
    <row r="367">
      <c r="A367" s="15"/>
      <c r="B367" s="15"/>
      <c r="C367" s="15"/>
      <c r="D367" s="15"/>
      <c r="E367" s="1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7"/>
      <c r="AB367" s="15"/>
      <c r="AF367" s="7"/>
    </row>
    <row r="368">
      <c r="A368" s="15"/>
      <c r="B368" s="15"/>
      <c r="C368" s="15"/>
      <c r="D368" s="15"/>
      <c r="E368" s="1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7"/>
      <c r="AB368" s="15"/>
      <c r="AF368" s="7"/>
    </row>
    <row r="369">
      <c r="A369" s="15"/>
      <c r="B369" s="15"/>
      <c r="C369" s="15"/>
      <c r="D369" s="15"/>
      <c r="E369" s="1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7"/>
      <c r="AB369" s="15"/>
      <c r="AF369" s="7"/>
    </row>
    <row r="370">
      <c r="A370" s="15"/>
      <c r="B370" s="15"/>
      <c r="C370" s="15"/>
      <c r="D370" s="15"/>
      <c r="E370" s="1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7"/>
      <c r="AB370" s="15"/>
      <c r="AF370" s="7"/>
    </row>
    <row r="371">
      <c r="A371" s="15"/>
      <c r="B371" s="15"/>
      <c r="C371" s="15"/>
      <c r="D371" s="15"/>
      <c r="E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7"/>
      <c r="AB371" s="15"/>
      <c r="AF371" s="7"/>
    </row>
    <row r="372">
      <c r="A372" s="15"/>
      <c r="B372" s="15"/>
      <c r="C372" s="15"/>
      <c r="D372" s="15"/>
      <c r="E372" s="1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7"/>
      <c r="AB372" s="15"/>
      <c r="AF372" s="7"/>
    </row>
    <row r="373">
      <c r="A373" s="15"/>
      <c r="B373" s="15"/>
      <c r="C373" s="15"/>
      <c r="D373" s="15"/>
      <c r="E373" s="1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7"/>
      <c r="AB373" s="15"/>
      <c r="AF373" s="7"/>
    </row>
    <row r="374">
      <c r="A374" s="15"/>
      <c r="B374" s="15"/>
      <c r="C374" s="15"/>
      <c r="D374" s="15"/>
      <c r="E374" s="1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7"/>
      <c r="AB374" s="15"/>
      <c r="AF374" s="7"/>
    </row>
    <row r="375">
      <c r="A375" s="15"/>
      <c r="B375" s="15"/>
      <c r="C375" s="15"/>
      <c r="D375" s="15"/>
      <c r="E375" s="1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7"/>
      <c r="AB375" s="15"/>
      <c r="AF375" s="7"/>
    </row>
    <row r="376">
      <c r="A376" s="15"/>
      <c r="B376" s="15"/>
      <c r="C376" s="15"/>
      <c r="D376" s="15"/>
      <c r="E376" s="1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7"/>
      <c r="AB376" s="15"/>
      <c r="AF376" s="7"/>
    </row>
    <row r="377">
      <c r="A377" s="15"/>
      <c r="B377" s="15"/>
      <c r="C377" s="15"/>
      <c r="D377" s="15"/>
      <c r="E377" s="1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7"/>
      <c r="AB377" s="15"/>
      <c r="AF377" s="7"/>
    </row>
    <row r="378">
      <c r="A378" s="15"/>
      <c r="B378" s="15"/>
      <c r="C378" s="15"/>
      <c r="D378" s="15"/>
      <c r="E378" s="1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7"/>
      <c r="AB378" s="15"/>
      <c r="AF378" s="7"/>
    </row>
    <row r="379">
      <c r="A379" s="15"/>
      <c r="B379" s="15"/>
      <c r="C379" s="15"/>
      <c r="D379" s="15"/>
      <c r="E379" s="1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7"/>
      <c r="AB379" s="15"/>
      <c r="AF379" s="7"/>
    </row>
    <row r="380">
      <c r="A380" s="15"/>
      <c r="B380" s="15"/>
      <c r="C380" s="15"/>
      <c r="D380" s="15"/>
      <c r="E380" s="1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7"/>
      <c r="AB380" s="15"/>
      <c r="AF380" s="7"/>
    </row>
    <row r="381">
      <c r="A381" s="15"/>
      <c r="B381" s="15"/>
      <c r="C381" s="15"/>
      <c r="D381" s="15"/>
      <c r="E381" s="1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7"/>
      <c r="AB381" s="15"/>
      <c r="AF381" s="7"/>
    </row>
    <row r="382">
      <c r="A382" s="15"/>
      <c r="B382" s="15"/>
      <c r="C382" s="15"/>
      <c r="D382" s="15"/>
      <c r="E382" s="1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7"/>
      <c r="AB382" s="15"/>
      <c r="AF382" s="7"/>
    </row>
    <row r="383">
      <c r="A383" s="15"/>
      <c r="B383" s="15"/>
      <c r="C383" s="15"/>
      <c r="D383" s="15"/>
      <c r="E383" s="1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7"/>
      <c r="AB383" s="15"/>
      <c r="AF383" s="7"/>
    </row>
    <row r="384">
      <c r="A384" s="15"/>
      <c r="B384" s="15"/>
      <c r="C384" s="15"/>
      <c r="D384" s="15"/>
      <c r="E384" s="1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7"/>
      <c r="AB384" s="15"/>
      <c r="AF384" s="7"/>
    </row>
    <row r="385">
      <c r="A385" s="15"/>
      <c r="B385" s="15"/>
      <c r="C385" s="15"/>
      <c r="D385" s="15"/>
      <c r="E385" s="1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7"/>
      <c r="AB385" s="15"/>
      <c r="AF385" s="7"/>
    </row>
    <row r="386">
      <c r="A386" s="15"/>
      <c r="B386" s="15"/>
      <c r="C386" s="15"/>
      <c r="D386" s="15"/>
      <c r="E386" s="1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7"/>
      <c r="AB386" s="15"/>
      <c r="AF386" s="7"/>
    </row>
    <row r="387">
      <c r="A387" s="15"/>
      <c r="B387" s="15"/>
      <c r="C387" s="15"/>
      <c r="D387" s="15"/>
      <c r="E387" s="1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7"/>
      <c r="AB387" s="15"/>
      <c r="AF387" s="7"/>
    </row>
    <row r="388">
      <c r="A388" s="15"/>
      <c r="B388" s="15"/>
      <c r="C388" s="15"/>
      <c r="D388" s="15"/>
      <c r="E388" s="1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7"/>
      <c r="AB388" s="15"/>
      <c r="AF388" s="7"/>
    </row>
    <row r="389">
      <c r="A389" s="15"/>
      <c r="B389" s="15"/>
      <c r="C389" s="15"/>
      <c r="D389" s="15"/>
      <c r="E389" s="1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7"/>
      <c r="AB389" s="15"/>
      <c r="AF389" s="7"/>
    </row>
    <row r="390">
      <c r="A390" s="15"/>
      <c r="B390" s="15"/>
      <c r="C390" s="15"/>
      <c r="D390" s="15"/>
      <c r="E390" s="1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7"/>
      <c r="AB390" s="15"/>
      <c r="AF390" s="7"/>
    </row>
    <row r="391">
      <c r="A391" s="15"/>
      <c r="B391" s="15"/>
      <c r="C391" s="15"/>
      <c r="D391" s="15"/>
      <c r="E391" s="1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7"/>
      <c r="AB391" s="15"/>
      <c r="AF391" s="7"/>
    </row>
    <row r="392">
      <c r="A392" s="15"/>
      <c r="B392" s="15"/>
      <c r="C392" s="15"/>
      <c r="D392" s="15"/>
      <c r="E392" s="1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7"/>
      <c r="AB392" s="15"/>
      <c r="AF392" s="7"/>
    </row>
    <row r="393">
      <c r="A393" s="15"/>
      <c r="B393" s="15"/>
      <c r="C393" s="15"/>
      <c r="D393" s="15"/>
      <c r="E393" s="1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7"/>
      <c r="AB393" s="15"/>
      <c r="AF393" s="7"/>
    </row>
    <row r="394">
      <c r="A394" s="15"/>
      <c r="B394" s="15"/>
      <c r="C394" s="15"/>
      <c r="D394" s="15"/>
      <c r="E394" s="1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7"/>
      <c r="AB394" s="15"/>
      <c r="AF394" s="7"/>
    </row>
    <row r="395">
      <c r="A395" s="15"/>
      <c r="B395" s="15"/>
      <c r="C395" s="15"/>
      <c r="D395" s="15"/>
      <c r="E395" s="1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7"/>
      <c r="AB395" s="15"/>
      <c r="AF395" s="7"/>
    </row>
    <row r="396">
      <c r="A396" s="15"/>
      <c r="B396" s="15"/>
      <c r="C396" s="15"/>
      <c r="D396" s="15"/>
      <c r="E396" s="1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7"/>
      <c r="AB396" s="15"/>
      <c r="AF396" s="7"/>
    </row>
    <row r="397">
      <c r="A397" s="15"/>
      <c r="B397" s="15"/>
      <c r="C397" s="15"/>
      <c r="D397" s="15"/>
      <c r="E397" s="1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7"/>
      <c r="AB397" s="15"/>
      <c r="AF397" s="7"/>
    </row>
    <row r="398">
      <c r="A398" s="15"/>
      <c r="B398" s="15"/>
      <c r="C398" s="15"/>
      <c r="D398" s="15"/>
      <c r="E398" s="1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7"/>
      <c r="AB398" s="15"/>
      <c r="AF398" s="7"/>
    </row>
    <row r="399">
      <c r="A399" s="15"/>
      <c r="B399" s="15"/>
      <c r="C399" s="15"/>
      <c r="D399" s="15"/>
      <c r="E399" s="1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7"/>
      <c r="AB399" s="15"/>
      <c r="AF399" s="7"/>
    </row>
    <row r="400">
      <c r="A400" s="15"/>
      <c r="B400" s="15"/>
      <c r="C400" s="15"/>
      <c r="D400" s="15"/>
      <c r="E400" s="1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7"/>
      <c r="AB400" s="15"/>
      <c r="AF400" s="7"/>
    </row>
    <row r="401">
      <c r="A401" s="15"/>
      <c r="B401" s="15"/>
      <c r="C401" s="15"/>
      <c r="D401" s="15"/>
      <c r="E401" s="1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7"/>
      <c r="AB401" s="15"/>
      <c r="AF401" s="7"/>
    </row>
    <row r="402">
      <c r="A402" s="15"/>
      <c r="B402" s="15"/>
      <c r="C402" s="15"/>
      <c r="D402" s="15"/>
      <c r="E402" s="1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7"/>
      <c r="AB402" s="15"/>
      <c r="AF402" s="7"/>
    </row>
    <row r="403">
      <c r="A403" s="15"/>
      <c r="B403" s="15"/>
      <c r="C403" s="15"/>
      <c r="D403" s="15"/>
      <c r="E403" s="1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7"/>
      <c r="AB403" s="15"/>
      <c r="AF403" s="7"/>
    </row>
    <row r="404">
      <c r="A404" s="15"/>
      <c r="B404" s="15"/>
      <c r="C404" s="15"/>
      <c r="D404" s="15"/>
      <c r="E404" s="1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7"/>
      <c r="AB404" s="15"/>
      <c r="AF404" s="7"/>
    </row>
    <row r="405">
      <c r="A405" s="15"/>
      <c r="B405" s="15"/>
      <c r="C405" s="15"/>
      <c r="D405" s="15"/>
      <c r="E405" s="1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7"/>
      <c r="AB405" s="15"/>
      <c r="AF405" s="7"/>
    </row>
    <row r="406">
      <c r="A406" s="15"/>
      <c r="B406" s="15"/>
      <c r="C406" s="15"/>
      <c r="D406" s="15"/>
      <c r="E406" s="1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7"/>
      <c r="AB406" s="15"/>
      <c r="AF406" s="7"/>
    </row>
    <row r="407">
      <c r="A407" s="15"/>
      <c r="B407" s="15"/>
      <c r="C407" s="15"/>
      <c r="D407" s="15"/>
      <c r="E407" s="1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7"/>
      <c r="AB407" s="15"/>
      <c r="AF407" s="7"/>
    </row>
    <row r="408">
      <c r="A408" s="15"/>
      <c r="B408" s="15"/>
      <c r="C408" s="15"/>
      <c r="D408" s="15"/>
      <c r="E408" s="1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7"/>
      <c r="AB408" s="15"/>
      <c r="AF408" s="7"/>
    </row>
    <row r="409">
      <c r="A409" s="15"/>
      <c r="B409" s="15"/>
      <c r="C409" s="15"/>
      <c r="D409" s="15"/>
      <c r="E409" s="1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7"/>
      <c r="AB409" s="15"/>
      <c r="AF409" s="7"/>
    </row>
    <row r="410">
      <c r="A410" s="15"/>
      <c r="B410" s="15"/>
      <c r="C410" s="15"/>
      <c r="D410" s="15"/>
      <c r="E410" s="1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7"/>
      <c r="AB410" s="15"/>
      <c r="AF410" s="7"/>
    </row>
    <row r="411">
      <c r="A411" s="15"/>
      <c r="B411" s="15"/>
      <c r="C411" s="15"/>
      <c r="D411" s="15"/>
      <c r="E411" s="1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7"/>
      <c r="AB411" s="15"/>
      <c r="AF411" s="7"/>
    </row>
    <row r="412">
      <c r="A412" s="15"/>
      <c r="B412" s="15"/>
      <c r="C412" s="15"/>
      <c r="D412" s="15"/>
      <c r="E412" s="1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7"/>
      <c r="AB412" s="15"/>
      <c r="AF412" s="7"/>
    </row>
    <row r="413">
      <c r="A413" s="15"/>
      <c r="B413" s="15"/>
      <c r="C413" s="15"/>
      <c r="D413" s="15"/>
      <c r="E413" s="1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7"/>
      <c r="AB413" s="15"/>
      <c r="AF413" s="7"/>
    </row>
    <row r="414">
      <c r="A414" s="15"/>
      <c r="B414" s="15"/>
      <c r="C414" s="15"/>
      <c r="D414" s="15"/>
      <c r="E414" s="1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7"/>
      <c r="AB414" s="15"/>
      <c r="AF414" s="7"/>
    </row>
    <row r="415">
      <c r="A415" s="15"/>
      <c r="B415" s="15"/>
      <c r="C415" s="15"/>
      <c r="D415" s="15"/>
      <c r="E415" s="1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7"/>
      <c r="AB415" s="15"/>
      <c r="AF415" s="7"/>
    </row>
    <row r="416">
      <c r="A416" s="15"/>
      <c r="B416" s="15"/>
      <c r="C416" s="15"/>
      <c r="D416" s="15"/>
      <c r="E416" s="1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7"/>
      <c r="AB416" s="15"/>
      <c r="AF416" s="7"/>
    </row>
    <row r="417">
      <c r="A417" s="15"/>
      <c r="B417" s="15"/>
      <c r="C417" s="15"/>
      <c r="D417" s="15"/>
      <c r="E417" s="1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7"/>
      <c r="AB417" s="15"/>
      <c r="AF417" s="7"/>
    </row>
    <row r="418">
      <c r="A418" s="15"/>
      <c r="B418" s="15"/>
      <c r="C418" s="15"/>
      <c r="D418" s="15"/>
      <c r="E418" s="1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7"/>
      <c r="AB418" s="15"/>
      <c r="AF418" s="7"/>
    </row>
    <row r="419">
      <c r="A419" s="15"/>
      <c r="B419" s="15"/>
      <c r="C419" s="15"/>
      <c r="D419" s="15"/>
      <c r="E419" s="1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7"/>
      <c r="AB419" s="15"/>
      <c r="AF419" s="7"/>
    </row>
    <row r="420">
      <c r="A420" s="15"/>
      <c r="B420" s="15"/>
      <c r="C420" s="15"/>
      <c r="D420" s="15"/>
      <c r="E420" s="1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7"/>
      <c r="AB420" s="15"/>
      <c r="AF420" s="7"/>
    </row>
    <row r="421">
      <c r="A421" s="15"/>
      <c r="B421" s="15"/>
      <c r="C421" s="15"/>
      <c r="D421" s="15"/>
      <c r="E421" s="1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7"/>
      <c r="AB421" s="15"/>
      <c r="AF421" s="7"/>
    </row>
    <row r="422">
      <c r="A422" s="15"/>
      <c r="B422" s="15"/>
      <c r="C422" s="15"/>
      <c r="D422" s="15"/>
      <c r="E422" s="1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7"/>
      <c r="AB422" s="15"/>
      <c r="AF422" s="7"/>
    </row>
    <row r="423">
      <c r="A423" s="15"/>
      <c r="B423" s="15"/>
      <c r="C423" s="15"/>
      <c r="D423" s="15"/>
      <c r="E423" s="1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7"/>
      <c r="AB423" s="15"/>
      <c r="AF423" s="7"/>
    </row>
    <row r="424">
      <c r="A424" s="15"/>
      <c r="B424" s="15"/>
      <c r="C424" s="15"/>
      <c r="D424" s="15"/>
      <c r="E424" s="1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7"/>
      <c r="AB424" s="15"/>
      <c r="AF424" s="7"/>
    </row>
    <row r="425">
      <c r="A425" s="15"/>
      <c r="B425" s="15"/>
      <c r="C425" s="15"/>
      <c r="D425" s="15"/>
      <c r="E425" s="1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7"/>
      <c r="AB425" s="15"/>
      <c r="AF425" s="7"/>
    </row>
    <row r="426">
      <c r="A426" s="15"/>
      <c r="B426" s="15"/>
      <c r="C426" s="15"/>
      <c r="D426" s="15"/>
      <c r="E426" s="1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7"/>
      <c r="AB426" s="15"/>
      <c r="AF426" s="7"/>
    </row>
    <row r="427">
      <c r="A427" s="15"/>
      <c r="B427" s="15"/>
      <c r="C427" s="15"/>
      <c r="D427" s="15"/>
      <c r="E427" s="1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7"/>
      <c r="AB427" s="15"/>
      <c r="AF427" s="7"/>
    </row>
    <row r="428">
      <c r="A428" s="15"/>
      <c r="B428" s="15"/>
      <c r="C428" s="15"/>
      <c r="D428" s="15"/>
      <c r="E428" s="1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7"/>
      <c r="AB428" s="15"/>
      <c r="AF428" s="7"/>
    </row>
    <row r="429">
      <c r="A429" s="15"/>
      <c r="B429" s="15"/>
      <c r="C429" s="15"/>
      <c r="D429" s="15"/>
      <c r="E429" s="1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7"/>
      <c r="AB429" s="15"/>
      <c r="AF429" s="7"/>
    </row>
    <row r="430">
      <c r="A430" s="15"/>
      <c r="B430" s="15"/>
      <c r="C430" s="15"/>
      <c r="D430" s="15"/>
      <c r="E430" s="1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7"/>
      <c r="AB430" s="15"/>
      <c r="AF430" s="7"/>
    </row>
    <row r="431">
      <c r="A431" s="15"/>
      <c r="B431" s="15"/>
      <c r="C431" s="15"/>
      <c r="D431" s="15"/>
      <c r="E431" s="1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7"/>
      <c r="AB431" s="15"/>
      <c r="AF431" s="7"/>
    </row>
    <row r="432">
      <c r="A432" s="15"/>
      <c r="B432" s="15"/>
      <c r="C432" s="15"/>
      <c r="D432" s="15"/>
      <c r="E432" s="1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7"/>
      <c r="AB432" s="15"/>
      <c r="AF432" s="7"/>
    </row>
    <row r="433">
      <c r="A433" s="15"/>
      <c r="B433" s="15"/>
      <c r="C433" s="15"/>
      <c r="D433" s="15"/>
      <c r="E433" s="1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7"/>
      <c r="AB433" s="15"/>
      <c r="AF433" s="7"/>
    </row>
    <row r="434">
      <c r="A434" s="15"/>
      <c r="B434" s="15"/>
      <c r="C434" s="15"/>
      <c r="D434" s="15"/>
      <c r="E434" s="1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7"/>
      <c r="AB434" s="15"/>
      <c r="AF434" s="7"/>
    </row>
    <row r="435">
      <c r="A435" s="15"/>
      <c r="B435" s="15"/>
      <c r="C435" s="15"/>
      <c r="D435" s="15"/>
      <c r="E435" s="1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7"/>
      <c r="AB435" s="15"/>
      <c r="AF435" s="7"/>
    </row>
    <row r="436">
      <c r="A436" s="15"/>
      <c r="B436" s="15"/>
      <c r="C436" s="15"/>
      <c r="D436" s="15"/>
      <c r="E436" s="1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7"/>
      <c r="AB436" s="15"/>
      <c r="AF436" s="7"/>
    </row>
    <row r="437">
      <c r="A437" s="15"/>
      <c r="B437" s="15"/>
      <c r="C437" s="15"/>
      <c r="D437" s="15"/>
      <c r="E437" s="1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7"/>
      <c r="AB437" s="15"/>
      <c r="AF437" s="7"/>
    </row>
    <row r="438">
      <c r="A438" s="15"/>
      <c r="B438" s="15"/>
      <c r="C438" s="15"/>
      <c r="D438" s="15"/>
      <c r="E438" s="1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7"/>
      <c r="AB438" s="15"/>
      <c r="AF438" s="7"/>
    </row>
    <row r="439">
      <c r="A439" s="15"/>
      <c r="B439" s="15"/>
      <c r="C439" s="15"/>
      <c r="D439" s="15"/>
      <c r="E439" s="1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7"/>
      <c r="AB439" s="15"/>
      <c r="AF439" s="7"/>
    </row>
    <row r="440">
      <c r="A440" s="15"/>
      <c r="B440" s="15"/>
      <c r="C440" s="15"/>
      <c r="D440" s="15"/>
      <c r="E440" s="1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7"/>
      <c r="AB440" s="15"/>
      <c r="AF440" s="7"/>
    </row>
    <row r="441">
      <c r="A441" s="15"/>
      <c r="B441" s="15"/>
      <c r="C441" s="15"/>
      <c r="D441" s="15"/>
      <c r="E441" s="1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7"/>
      <c r="AB441" s="15"/>
      <c r="AF441" s="7"/>
    </row>
    <row r="442">
      <c r="A442" s="15"/>
      <c r="B442" s="15"/>
      <c r="C442" s="15"/>
      <c r="D442" s="15"/>
      <c r="E442" s="1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7"/>
      <c r="AB442" s="15"/>
      <c r="AF442" s="7"/>
    </row>
    <row r="443">
      <c r="A443" s="15"/>
      <c r="B443" s="15"/>
      <c r="C443" s="15"/>
      <c r="D443" s="15"/>
      <c r="E443" s="1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7"/>
      <c r="AB443" s="15"/>
      <c r="AF443" s="7"/>
    </row>
    <row r="444">
      <c r="A444" s="15"/>
      <c r="B444" s="15"/>
      <c r="C444" s="15"/>
      <c r="D444" s="15"/>
      <c r="E444" s="1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7"/>
      <c r="AB444" s="15"/>
      <c r="AF444" s="7"/>
    </row>
    <row r="445">
      <c r="A445" s="15"/>
      <c r="B445" s="15"/>
      <c r="C445" s="15"/>
      <c r="D445" s="15"/>
      <c r="E445" s="1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7"/>
      <c r="AB445" s="15"/>
      <c r="AF445" s="7"/>
    </row>
    <row r="446">
      <c r="A446" s="15"/>
      <c r="B446" s="15"/>
      <c r="C446" s="15"/>
      <c r="D446" s="15"/>
      <c r="E446" s="1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7"/>
      <c r="AB446" s="15"/>
      <c r="AF446" s="7"/>
    </row>
    <row r="447">
      <c r="A447" s="15"/>
      <c r="B447" s="15"/>
      <c r="C447" s="15"/>
      <c r="D447" s="15"/>
      <c r="E447" s="1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7"/>
      <c r="AB447" s="15"/>
      <c r="AF447" s="7"/>
    </row>
    <row r="448">
      <c r="A448" s="15"/>
      <c r="B448" s="15"/>
      <c r="C448" s="15"/>
      <c r="D448" s="15"/>
      <c r="E448" s="1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7"/>
      <c r="AB448" s="15"/>
      <c r="AF448" s="7"/>
    </row>
    <row r="449">
      <c r="A449" s="15"/>
      <c r="B449" s="15"/>
      <c r="C449" s="15"/>
      <c r="D449" s="15"/>
      <c r="E449" s="1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7"/>
      <c r="AB449" s="15"/>
      <c r="AF449" s="7"/>
    </row>
    <row r="450">
      <c r="A450" s="15"/>
      <c r="B450" s="15"/>
      <c r="C450" s="15"/>
      <c r="D450" s="15"/>
      <c r="E450" s="1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7"/>
      <c r="AB450" s="15"/>
      <c r="AF450" s="7"/>
    </row>
    <row r="451">
      <c r="A451" s="15"/>
      <c r="B451" s="15"/>
      <c r="C451" s="15"/>
      <c r="D451" s="15"/>
      <c r="E451" s="1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7"/>
      <c r="AB451" s="15"/>
      <c r="AF451" s="7"/>
    </row>
    <row r="452">
      <c r="A452" s="15"/>
      <c r="B452" s="15"/>
      <c r="C452" s="15"/>
      <c r="D452" s="15"/>
      <c r="E452" s="1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7"/>
      <c r="AB452" s="15"/>
      <c r="AF452" s="7"/>
    </row>
    <row r="453">
      <c r="A453" s="15"/>
      <c r="B453" s="15"/>
      <c r="C453" s="15"/>
      <c r="D453" s="15"/>
      <c r="E453" s="1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7"/>
      <c r="AB453" s="15"/>
      <c r="AF453" s="7"/>
    </row>
    <row r="454">
      <c r="A454" s="15"/>
      <c r="B454" s="15"/>
      <c r="C454" s="15"/>
      <c r="D454" s="15"/>
      <c r="E454" s="1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7"/>
      <c r="AB454" s="15"/>
      <c r="AF454" s="7"/>
    </row>
    <row r="455">
      <c r="A455" s="15"/>
      <c r="B455" s="15"/>
      <c r="C455" s="15"/>
      <c r="D455" s="15"/>
      <c r="E455" s="1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7"/>
      <c r="AB455" s="15"/>
      <c r="AF455" s="7"/>
    </row>
    <row r="456">
      <c r="A456" s="15"/>
      <c r="B456" s="15"/>
      <c r="C456" s="15"/>
      <c r="D456" s="15"/>
      <c r="E456" s="1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7"/>
      <c r="AB456" s="15"/>
      <c r="AF456" s="7"/>
    </row>
    <row r="457">
      <c r="A457" s="15"/>
      <c r="B457" s="15"/>
      <c r="C457" s="15"/>
      <c r="D457" s="15"/>
      <c r="E457" s="1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7"/>
      <c r="AB457" s="15"/>
      <c r="AF457" s="7"/>
    </row>
    <row r="458">
      <c r="A458" s="15"/>
      <c r="B458" s="15"/>
      <c r="C458" s="15"/>
      <c r="D458" s="15"/>
      <c r="E458" s="1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7"/>
      <c r="AB458" s="15"/>
      <c r="AF458" s="7"/>
    </row>
    <row r="459">
      <c r="A459" s="15"/>
      <c r="B459" s="15"/>
      <c r="C459" s="15"/>
      <c r="D459" s="15"/>
      <c r="E459" s="1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7"/>
      <c r="AB459" s="15"/>
      <c r="AF459" s="7"/>
    </row>
    <row r="460">
      <c r="A460" s="15"/>
      <c r="B460" s="15"/>
      <c r="C460" s="15"/>
      <c r="D460" s="15"/>
      <c r="E460" s="1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7"/>
      <c r="AB460" s="15"/>
      <c r="AF460" s="7"/>
    </row>
    <row r="461">
      <c r="A461" s="15"/>
      <c r="B461" s="15"/>
      <c r="C461" s="15"/>
      <c r="D461" s="15"/>
      <c r="E461" s="1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7"/>
      <c r="AB461" s="15"/>
      <c r="AF461" s="7"/>
    </row>
    <row r="462">
      <c r="A462" s="15"/>
      <c r="B462" s="15"/>
      <c r="C462" s="15"/>
      <c r="D462" s="15"/>
      <c r="E462" s="1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7"/>
      <c r="AB462" s="15"/>
      <c r="AF462" s="7"/>
    </row>
    <row r="463">
      <c r="A463" s="15"/>
      <c r="B463" s="15"/>
      <c r="C463" s="15"/>
      <c r="D463" s="15"/>
      <c r="E463" s="1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7"/>
      <c r="AB463" s="15"/>
      <c r="AF463" s="7"/>
    </row>
    <row r="464">
      <c r="A464" s="15"/>
      <c r="B464" s="15"/>
      <c r="C464" s="15"/>
      <c r="D464" s="15"/>
      <c r="E464" s="1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7"/>
      <c r="AB464" s="15"/>
      <c r="AF464" s="7"/>
    </row>
    <row r="465">
      <c r="A465" s="15"/>
      <c r="B465" s="15"/>
      <c r="C465" s="15"/>
      <c r="D465" s="15"/>
      <c r="E465" s="1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7"/>
      <c r="AB465" s="15"/>
      <c r="AF465" s="7"/>
    </row>
    <row r="466">
      <c r="A466" s="15"/>
      <c r="B466" s="15"/>
      <c r="C466" s="15"/>
      <c r="D466" s="15"/>
      <c r="E466" s="1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7"/>
      <c r="AB466" s="15"/>
      <c r="AF466" s="7"/>
    </row>
    <row r="467">
      <c r="A467" s="15"/>
      <c r="B467" s="15"/>
      <c r="C467" s="15"/>
      <c r="D467" s="15"/>
      <c r="E467" s="1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7"/>
      <c r="AB467" s="15"/>
      <c r="AF467" s="7"/>
    </row>
    <row r="468">
      <c r="A468" s="15"/>
      <c r="B468" s="15"/>
      <c r="C468" s="15"/>
      <c r="D468" s="15"/>
      <c r="E468" s="1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7"/>
      <c r="AB468" s="15"/>
      <c r="AF468" s="7"/>
    </row>
    <row r="469">
      <c r="A469" s="15"/>
      <c r="B469" s="15"/>
      <c r="C469" s="15"/>
      <c r="D469" s="15"/>
      <c r="E469" s="1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7"/>
      <c r="AB469" s="15"/>
      <c r="AF469" s="7"/>
    </row>
    <row r="470">
      <c r="A470" s="15"/>
      <c r="B470" s="15"/>
      <c r="C470" s="15"/>
      <c r="D470" s="15"/>
      <c r="E470" s="1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7"/>
      <c r="AB470" s="15"/>
      <c r="AF470" s="7"/>
    </row>
    <row r="471">
      <c r="A471" s="15"/>
      <c r="B471" s="15"/>
      <c r="C471" s="15"/>
      <c r="D471" s="15"/>
      <c r="E471" s="1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7"/>
      <c r="AB471" s="15"/>
      <c r="AF471" s="7"/>
    </row>
    <row r="472">
      <c r="A472" s="15"/>
      <c r="B472" s="15"/>
      <c r="C472" s="15"/>
      <c r="D472" s="15"/>
      <c r="E472" s="1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7"/>
      <c r="AB472" s="15"/>
      <c r="AF472" s="7"/>
    </row>
    <row r="473">
      <c r="A473" s="15"/>
      <c r="B473" s="15"/>
      <c r="C473" s="15"/>
      <c r="D473" s="15"/>
      <c r="E473" s="1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7"/>
      <c r="AB473" s="15"/>
      <c r="AF473" s="7"/>
    </row>
    <row r="474">
      <c r="A474" s="15"/>
      <c r="B474" s="15"/>
      <c r="C474" s="15"/>
      <c r="D474" s="15"/>
      <c r="E474" s="1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7"/>
      <c r="AB474" s="15"/>
      <c r="AF474" s="7"/>
    </row>
    <row r="475">
      <c r="A475" s="15"/>
      <c r="B475" s="15"/>
      <c r="C475" s="15"/>
      <c r="D475" s="15"/>
      <c r="E475" s="1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7"/>
      <c r="AB475" s="15"/>
      <c r="AF475" s="7"/>
    </row>
    <row r="476">
      <c r="A476" s="15"/>
      <c r="B476" s="15"/>
      <c r="C476" s="15"/>
      <c r="D476" s="15"/>
      <c r="E476" s="1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7"/>
      <c r="AB476" s="15"/>
      <c r="AF476" s="7"/>
    </row>
    <row r="477">
      <c r="A477" s="15"/>
      <c r="B477" s="15"/>
      <c r="C477" s="15"/>
      <c r="D477" s="15"/>
      <c r="E477" s="1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7"/>
      <c r="AB477" s="15"/>
      <c r="AF477" s="7"/>
    </row>
    <row r="478">
      <c r="A478" s="15"/>
      <c r="B478" s="15"/>
      <c r="C478" s="15"/>
      <c r="D478" s="15"/>
      <c r="E478" s="1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7"/>
      <c r="AB478" s="15"/>
      <c r="AF478" s="7"/>
    </row>
    <row r="479">
      <c r="A479" s="15"/>
      <c r="B479" s="15"/>
      <c r="C479" s="15"/>
      <c r="D479" s="15"/>
      <c r="E479" s="1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7"/>
      <c r="AB479" s="15"/>
      <c r="AF479" s="7"/>
    </row>
    <row r="480">
      <c r="A480" s="15"/>
      <c r="B480" s="15"/>
      <c r="C480" s="15"/>
      <c r="D480" s="15"/>
      <c r="E480" s="1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7"/>
      <c r="AB480" s="15"/>
      <c r="AF480" s="7"/>
    </row>
    <row r="481">
      <c r="A481" s="15"/>
      <c r="B481" s="15"/>
      <c r="C481" s="15"/>
      <c r="D481" s="15"/>
      <c r="E481" s="1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7"/>
      <c r="AB481" s="15"/>
      <c r="AF481" s="7"/>
    </row>
    <row r="482">
      <c r="A482" s="15"/>
      <c r="B482" s="15"/>
      <c r="C482" s="15"/>
      <c r="D482" s="15"/>
      <c r="E482" s="1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7"/>
      <c r="AB482" s="15"/>
      <c r="AF482" s="7"/>
    </row>
    <row r="483">
      <c r="A483" s="15"/>
      <c r="B483" s="15"/>
      <c r="C483" s="15"/>
      <c r="D483" s="15"/>
      <c r="E483" s="1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7"/>
      <c r="AB483" s="15"/>
      <c r="AF483" s="7"/>
    </row>
    <row r="484">
      <c r="A484" s="15"/>
      <c r="B484" s="15"/>
      <c r="C484" s="15"/>
      <c r="D484" s="15"/>
      <c r="E484" s="1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7"/>
      <c r="AB484" s="15"/>
      <c r="AF484" s="7"/>
    </row>
    <row r="485">
      <c r="A485" s="15"/>
      <c r="B485" s="15"/>
      <c r="C485" s="15"/>
      <c r="D485" s="15"/>
      <c r="E485" s="1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7"/>
      <c r="AB485" s="15"/>
      <c r="AF485" s="7"/>
    </row>
    <row r="486">
      <c r="A486" s="15"/>
      <c r="B486" s="15"/>
      <c r="C486" s="15"/>
      <c r="D486" s="15"/>
      <c r="E486" s="1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7"/>
      <c r="AB486" s="15"/>
      <c r="AF486" s="7"/>
    </row>
    <row r="487">
      <c r="A487" s="15"/>
      <c r="B487" s="15"/>
      <c r="C487" s="15"/>
      <c r="D487" s="15"/>
      <c r="E487" s="1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7"/>
      <c r="AB487" s="15"/>
      <c r="AF487" s="7"/>
    </row>
    <row r="488">
      <c r="A488" s="15"/>
      <c r="B488" s="15"/>
      <c r="C488" s="15"/>
      <c r="D488" s="15"/>
      <c r="E488" s="1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7"/>
      <c r="AB488" s="15"/>
      <c r="AF488" s="7"/>
    </row>
    <row r="489">
      <c r="A489" s="15"/>
      <c r="B489" s="15"/>
      <c r="C489" s="15"/>
      <c r="D489" s="15"/>
      <c r="E489" s="1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7"/>
      <c r="AB489" s="15"/>
      <c r="AF489" s="7"/>
    </row>
    <row r="490">
      <c r="A490" s="15"/>
      <c r="B490" s="15"/>
      <c r="C490" s="15"/>
      <c r="D490" s="15"/>
      <c r="E490" s="1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7"/>
      <c r="AB490" s="15"/>
      <c r="AF490" s="7"/>
    </row>
    <row r="491">
      <c r="A491" s="15"/>
      <c r="B491" s="15"/>
      <c r="C491" s="15"/>
      <c r="D491" s="15"/>
      <c r="E491" s="1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7"/>
      <c r="AB491" s="15"/>
      <c r="AF491" s="7"/>
    </row>
    <row r="492">
      <c r="A492" s="15"/>
      <c r="B492" s="15"/>
      <c r="C492" s="15"/>
      <c r="D492" s="15"/>
      <c r="E492" s="1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7"/>
      <c r="AB492" s="15"/>
      <c r="AF492" s="7"/>
    </row>
    <row r="493">
      <c r="A493" s="15"/>
      <c r="B493" s="15"/>
      <c r="C493" s="15"/>
      <c r="D493" s="15"/>
      <c r="E493" s="1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7"/>
      <c r="AB493" s="15"/>
      <c r="AF493" s="7"/>
    </row>
    <row r="494">
      <c r="A494" s="15"/>
      <c r="B494" s="15"/>
      <c r="C494" s="15"/>
      <c r="D494" s="15"/>
      <c r="E494" s="1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7"/>
      <c r="AB494" s="15"/>
      <c r="AF494" s="7"/>
    </row>
    <row r="495">
      <c r="A495" s="15"/>
      <c r="B495" s="15"/>
      <c r="C495" s="15"/>
      <c r="D495" s="15"/>
      <c r="E495" s="1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7"/>
      <c r="AB495" s="15"/>
      <c r="AF495" s="7"/>
    </row>
    <row r="496">
      <c r="A496" s="15"/>
      <c r="B496" s="15"/>
      <c r="C496" s="15"/>
      <c r="D496" s="15"/>
      <c r="E496" s="1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7"/>
      <c r="AB496" s="15"/>
      <c r="AF496" s="7"/>
    </row>
    <row r="497">
      <c r="A497" s="15"/>
      <c r="B497" s="15"/>
      <c r="C497" s="15"/>
      <c r="D497" s="15"/>
      <c r="E497" s="1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7"/>
      <c r="AB497" s="15"/>
      <c r="AF497" s="7"/>
    </row>
    <row r="498">
      <c r="A498" s="15"/>
      <c r="B498" s="15"/>
      <c r="C498" s="15"/>
      <c r="D498" s="15"/>
      <c r="E498" s="1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7"/>
      <c r="AB498" s="15"/>
      <c r="AF498" s="7"/>
    </row>
    <row r="499">
      <c r="A499" s="15"/>
      <c r="B499" s="15"/>
      <c r="C499" s="15"/>
      <c r="D499" s="15"/>
      <c r="E499" s="1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7"/>
      <c r="AB499" s="15"/>
      <c r="AF499" s="7"/>
    </row>
    <row r="500">
      <c r="A500" s="15"/>
      <c r="B500" s="15"/>
      <c r="C500" s="15"/>
      <c r="D500" s="15"/>
      <c r="E500" s="1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7"/>
      <c r="AB500" s="15"/>
      <c r="AF500" s="7"/>
    </row>
    <row r="501">
      <c r="A501" s="15"/>
      <c r="B501" s="15"/>
      <c r="C501" s="15"/>
      <c r="D501" s="15"/>
      <c r="E501" s="1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7"/>
      <c r="AB501" s="15"/>
      <c r="AF501" s="7"/>
    </row>
    <row r="502">
      <c r="A502" s="15"/>
      <c r="B502" s="15"/>
      <c r="C502" s="15"/>
      <c r="D502" s="15"/>
      <c r="E502" s="1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7"/>
      <c r="AB502" s="15"/>
      <c r="AF502" s="7"/>
    </row>
    <row r="503">
      <c r="A503" s="15"/>
      <c r="B503" s="15"/>
      <c r="C503" s="15"/>
      <c r="D503" s="15"/>
      <c r="E503" s="1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7"/>
      <c r="AB503" s="15"/>
      <c r="AF503" s="7"/>
    </row>
    <row r="504">
      <c r="A504" s="15"/>
      <c r="B504" s="15"/>
      <c r="C504" s="15"/>
      <c r="D504" s="15"/>
      <c r="E504" s="1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7"/>
      <c r="AB504" s="15"/>
      <c r="AF504" s="7"/>
    </row>
    <row r="505">
      <c r="A505" s="15"/>
      <c r="B505" s="15"/>
      <c r="C505" s="15"/>
      <c r="D505" s="15"/>
      <c r="E505" s="1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7"/>
      <c r="AB505" s="15"/>
      <c r="AF505" s="7"/>
    </row>
    <row r="506">
      <c r="A506" s="15"/>
      <c r="B506" s="15"/>
      <c r="C506" s="15"/>
      <c r="D506" s="15"/>
      <c r="E506" s="1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7"/>
      <c r="AB506" s="15"/>
      <c r="AF506" s="7"/>
    </row>
    <row r="507">
      <c r="A507" s="15"/>
      <c r="B507" s="15"/>
      <c r="C507" s="15"/>
      <c r="D507" s="15"/>
      <c r="E507" s="1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7"/>
      <c r="AB507" s="15"/>
      <c r="AF507" s="7"/>
    </row>
    <row r="508">
      <c r="A508" s="15"/>
      <c r="B508" s="15"/>
      <c r="C508" s="15"/>
      <c r="D508" s="15"/>
      <c r="E508" s="1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7"/>
      <c r="AB508" s="15"/>
      <c r="AF508" s="7"/>
    </row>
    <row r="509">
      <c r="A509" s="15"/>
      <c r="B509" s="15"/>
      <c r="C509" s="15"/>
      <c r="D509" s="15"/>
      <c r="E509" s="1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7"/>
      <c r="AB509" s="15"/>
      <c r="AF509" s="7"/>
    </row>
    <row r="510">
      <c r="A510" s="15"/>
      <c r="B510" s="15"/>
      <c r="C510" s="15"/>
      <c r="D510" s="15"/>
      <c r="E510" s="1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7"/>
      <c r="AB510" s="15"/>
      <c r="AF510" s="7"/>
    </row>
    <row r="511">
      <c r="A511" s="15"/>
      <c r="B511" s="15"/>
      <c r="C511" s="15"/>
      <c r="D511" s="15"/>
      <c r="E511" s="1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7"/>
      <c r="AB511" s="15"/>
      <c r="AF511" s="7"/>
    </row>
    <row r="512">
      <c r="A512" s="15"/>
      <c r="B512" s="15"/>
      <c r="C512" s="15"/>
      <c r="D512" s="15"/>
      <c r="E512" s="1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7"/>
      <c r="AB512" s="15"/>
      <c r="AF512" s="7"/>
    </row>
    <row r="513">
      <c r="A513" s="15"/>
      <c r="B513" s="15"/>
      <c r="C513" s="15"/>
      <c r="D513" s="15"/>
      <c r="E513" s="1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7"/>
      <c r="AB513" s="15"/>
      <c r="AF513" s="7"/>
    </row>
    <row r="514">
      <c r="A514" s="15"/>
      <c r="B514" s="15"/>
      <c r="C514" s="15"/>
      <c r="D514" s="15"/>
      <c r="E514" s="1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7"/>
      <c r="AB514" s="15"/>
      <c r="AF514" s="7"/>
    </row>
    <row r="515">
      <c r="A515" s="15"/>
      <c r="B515" s="15"/>
      <c r="C515" s="15"/>
      <c r="D515" s="15"/>
      <c r="E515" s="1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7"/>
      <c r="AB515" s="15"/>
      <c r="AF515" s="7"/>
    </row>
    <row r="516">
      <c r="A516" s="15"/>
      <c r="B516" s="15"/>
      <c r="C516" s="15"/>
      <c r="D516" s="15"/>
      <c r="E516" s="1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7"/>
      <c r="AB516" s="15"/>
      <c r="AF516" s="7"/>
    </row>
    <row r="517">
      <c r="A517" s="15"/>
      <c r="B517" s="15"/>
      <c r="C517" s="15"/>
      <c r="D517" s="15"/>
      <c r="E517" s="1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7"/>
      <c r="AB517" s="15"/>
      <c r="AF517" s="7"/>
    </row>
    <row r="518">
      <c r="A518" s="15"/>
      <c r="B518" s="15"/>
      <c r="C518" s="15"/>
      <c r="D518" s="15"/>
      <c r="E518" s="1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7"/>
      <c r="AB518" s="15"/>
      <c r="AF518" s="7"/>
    </row>
    <row r="519">
      <c r="A519" s="15"/>
      <c r="B519" s="15"/>
      <c r="C519" s="15"/>
      <c r="D519" s="15"/>
      <c r="E519" s="1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7"/>
      <c r="AB519" s="15"/>
      <c r="AF519" s="7"/>
    </row>
    <row r="520">
      <c r="A520" s="15"/>
      <c r="B520" s="15"/>
      <c r="C520" s="15"/>
      <c r="D520" s="15"/>
      <c r="E520" s="1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7"/>
      <c r="AB520" s="15"/>
      <c r="AF520" s="7"/>
    </row>
    <row r="521">
      <c r="A521" s="15"/>
      <c r="B521" s="15"/>
      <c r="C521" s="15"/>
      <c r="D521" s="15"/>
      <c r="E521" s="1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7"/>
      <c r="AB521" s="15"/>
      <c r="AF521" s="7"/>
    </row>
    <row r="522">
      <c r="A522" s="15"/>
      <c r="B522" s="15"/>
      <c r="C522" s="15"/>
      <c r="D522" s="15"/>
      <c r="E522" s="1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7"/>
      <c r="AB522" s="15"/>
      <c r="AF522" s="7"/>
    </row>
    <row r="523">
      <c r="A523" s="15"/>
      <c r="B523" s="15"/>
      <c r="C523" s="15"/>
      <c r="D523" s="15"/>
      <c r="E523" s="1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7"/>
      <c r="AB523" s="15"/>
      <c r="AF523" s="7"/>
    </row>
    <row r="524">
      <c r="A524" s="15"/>
      <c r="B524" s="15"/>
      <c r="C524" s="15"/>
      <c r="D524" s="15"/>
      <c r="E524" s="1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7"/>
      <c r="AB524" s="15"/>
      <c r="AF524" s="7"/>
    </row>
    <row r="525">
      <c r="A525" s="15"/>
      <c r="B525" s="15"/>
      <c r="C525" s="15"/>
      <c r="D525" s="15"/>
      <c r="E525" s="1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7"/>
      <c r="AB525" s="15"/>
      <c r="AF525" s="7"/>
    </row>
    <row r="526">
      <c r="A526" s="15"/>
      <c r="B526" s="15"/>
      <c r="C526" s="15"/>
      <c r="D526" s="15"/>
      <c r="E526" s="1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7"/>
      <c r="AB526" s="15"/>
      <c r="AF526" s="7"/>
    </row>
    <row r="527">
      <c r="A527" s="15"/>
      <c r="B527" s="15"/>
      <c r="C527" s="15"/>
      <c r="D527" s="15"/>
      <c r="E527" s="1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7"/>
      <c r="AB527" s="15"/>
      <c r="AF527" s="7"/>
    </row>
    <row r="528">
      <c r="A528" s="15"/>
      <c r="B528" s="15"/>
      <c r="C528" s="15"/>
      <c r="D528" s="15"/>
      <c r="E528" s="1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7"/>
      <c r="AB528" s="15"/>
      <c r="AF528" s="7"/>
    </row>
    <row r="529">
      <c r="A529" s="15"/>
      <c r="B529" s="15"/>
      <c r="C529" s="15"/>
      <c r="D529" s="15"/>
      <c r="E529" s="1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7"/>
      <c r="AB529" s="15"/>
      <c r="AF529" s="7"/>
    </row>
    <row r="530">
      <c r="A530" s="15"/>
      <c r="B530" s="15"/>
      <c r="C530" s="15"/>
      <c r="D530" s="15"/>
      <c r="E530" s="1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7"/>
      <c r="AB530" s="15"/>
      <c r="AF530" s="7"/>
    </row>
    <row r="531">
      <c r="A531" s="15"/>
      <c r="B531" s="15"/>
      <c r="C531" s="15"/>
      <c r="D531" s="15"/>
      <c r="E531" s="1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7"/>
      <c r="AB531" s="15"/>
      <c r="AF531" s="7"/>
    </row>
    <row r="532">
      <c r="A532" s="15"/>
      <c r="B532" s="15"/>
      <c r="C532" s="15"/>
      <c r="D532" s="15"/>
      <c r="E532" s="1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7"/>
      <c r="AB532" s="15"/>
      <c r="AF532" s="7"/>
    </row>
    <row r="533">
      <c r="A533" s="15"/>
      <c r="B533" s="15"/>
      <c r="C533" s="15"/>
      <c r="D533" s="15"/>
      <c r="E533" s="1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7"/>
      <c r="AB533" s="15"/>
      <c r="AF533" s="7"/>
    </row>
    <row r="534">
      <c r="A534" s="15"/>
      <c r="B534" s="15"/>
      <c r="C534" s="15"/>
      <c r="D534" s="15"/>
      <c r="E534" s="1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7"/>
      <c r="AB534" s="15"/>
      <c r="AF534" s="7"/>
    </row>
    <row r="535">
      <c r="A535" s="15"/>
      <c r="B535" s="15"/>
      <c r="C535" s="15"/>
      <c r="D535" s="15"/>
      <c r="E535" s="1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7"/>
      <c r="AB535" s="15"/>
      <c r="AF535" s="7"/>
    </row>
    <row r="536">
      <c r="A536" s="15"/>
      <c r="B536" s="15"/>
      <c r="C536" s="15"/>
      <c r="D536" s="15"/>
      <c r="E536" s="1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7"/>
      <c r="AB536" s="15"/>
      <c r="AF536" s="7"/>
    </row>
    <row r="537">
      <c r="A537" s="15"/>
      <c r="B537" s="15"/>
      <c r="C537" s="15"/>
      <c r="D537" s="15"/>
      <c r="E537" s="1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7"/>
      <c r="AB537" s="15"/>
      <c r="AF537" s="7"/>
    </row>
    <row r="538">
      <c r="A538" s="15"/>
      <c r="B538" s="15"/>
      <c r="C538" s="15"/>
      <c r="D538" s="15"/>
      <c r="E538" s="1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7"/>
      <c r="AB538" s="15"/>
      <c r="AF538" s="7"/>
    </row>
    <row r="539">
      <c r="A539" s="15"/>
      <c r="B539" s="15"/>
      <c r="C539" s="15"/>
      <c r="D539" s="15"/>
      <c r="E539" s="1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7"/>
      <c r="AB539" s="15"/>
      <c r="AF539" s="7"/>
    </row>
    <row r="540">
      <c r="A540" s="15"/>
      <c r="B540" s="15"/>
      <c r="C540" s="15"/>
      <c r="D540" s="15"/>
      <c r="E540" s="1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7"/>
      <c r="AB540" s="15"/>
      <c r="AF540" s="7"/>
    </row>
    <row r="541">
      <c r="A541" s="15"/>
      <c r="B541" s="15"/>
      <c r="C541" s="15"/>
      <c r="D541" s="15"/>
      <c r="E541" s="1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7"/>
      <c r="AB541" s="15"/>
      <c r="AF541" s="7"/>
    </row>
    <row r="542">
      <c r="A542" s="15"/>
      <c r="B542" s="15"/>
      <c r="C542" s="15"/>
      <c r="D542" s="15"/>
      <c r="E542" s="1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7"/>
      <c r="AB542" s="15"/>
      <c r="AF542" s="7"/>
    </row>
    <row r="543">
      <c r="A543" s="15"/>
      <c r="B543" s="15"/>
      <c r="C543" s="15"/>
      <c r="D543" s="15"/>
      <c r="E543" s="1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7"/>
      <c r="AB543" s="15"/>
      <c r="AF543" s="7"/>
    </row>
    <row r="544">
      <c r="A544" s="15"/>
      <c r="B544" s="15"/>
      <c r="C544" s="15"/>
      <c r="D544" s="15"/>
      <c r="E544" s="1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7"/>
      <c r="AB544" s="15"/>
      <c r="AF544" s="7"/>
    </row>
    <row r="545">
      <c r="A545" s="15"/>
      <c r="B545" s="15"/>
      <c r="C545" s="15"/>
      <c r="D545" s="15"/>
      <c r="E545" s="1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7"/>
      <c r="AB545" s="15"/>
      <c r="AF545" s="7"/>
    </row>
    <row r="546">
      <c r="A546" s="15"/>
      <c r="B546" s="15"/>
      <c r="C546" s="15"/>
      <c r="D546" s="15"/>
      <c r="E546" s="1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7"/>
      <c r="AB546" s="15"/>
      <c r="AF546" s="7"/>
    </row>
    <row r="547">
      <c r="A547" s="15"/>
      <c r="B547" s="15"/>
      <c r="C547" s="15"/>
      <c r="D547" s="15"/>
      <c r="E547" s="1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7"/>
      <c r="AB547" s="15"/>
      <c r="AF547" s="7"/>
    </row>
    <row r="548">
      <c r="A548" s="15"/>
      <c r="B548" s="15"/>
      <c r="C548" s="15"/>
      <c r="D548" s="15"/>
      <c r="E548" s="1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7"/>
      <c r="AB548" s="15"/>
      <c r="AF548" s="7"/>
    </row>
    <row r="549">
      <c r="A549" s="15"/>
      <c r="B549" s="15"/>
      <c r="C549" s="15"/>
      <c r="D549" s="15"/>
      <c r="E549" s="1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7"/>
      <c r="AB549" s="15"/>
      <c r="AF549" s="7"/>
    </row>
    <row r="550">
      <c r="A550" s="15"/>
      <c r="B550" s="15"/>
      <c r="C550" s="15"/>
      <c r="D550" s="15"/>
      <c r="E550" s="1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7"/>
      <c r="AB550" s="15"/>
      <c r="AF550" s="7"/>
    </row>
    <row r="551">
      <c r="A551" s="15"/>
      <c r="B551" s="15"/>
      <c r="C551" s="15"/>
      <c r="D551" s="15"/>
      <c r="E551" s="1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7"/>
      <c r="AB551" s="15"/>
      <c r="AF551" s="7"/>
    </row>
    <row r="552">
      <c r="A552" s="15"/>
      <c r="B552" s="15"/>
      <c r="C552" s="15"/>
      <c r="D552" s="15"/>
      <c r="E552" s="1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7"/>
      <c r="AB552" s="15"/>
      <c r="AF552" s="7"/>
    </row>
    <row r="553">
      <c r="A553" s="15"/>
      <c r="B553" s="15"/>
      <c r="C553" s="15"/>
      <c r="D553" s="15"/>
      <c r="E553" s="1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7"/>
      <c r="AB553" s="15"/>
      <c r="AF553" s="7"/>
    </row>
    <row r="554">
      <c r="A554" s="15"/>
      <c r="B554" s="15"/>
      <c r="C554" s="15"/>
      <c r="D554" s="15"/>
      <c r="E554" s="1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7"/>
      <c r="AB554" s="15"/>
      <c r="AF554" s="7"/>
    </row>
    <row r="555">
      <c r="A555" s="15"/>
      <c r="B555" s="15"/>
      <c r="C555" s="15"/>
      <c r="D555" s="15"/>
      <c r="E555" s="1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7"/>
      <c r="AB555" s="15"/>
      <c r="AF555" s="7"/>
    </row>
    <row r="556">
      <c r="A556" s="15"/>
      <c r="B556" s="15"/>
      <c r="C556" s="15"/>
      <c r="D556" s="15"/>
      <c r="E556" s="1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7"/>
      <c r="AB556" s="15"/>
      <c r="AF556" s="7"/>
    </row>
    <row r="557">
      <c r="A557" s="15"/>
      <c r="B557" s="15"/>
      <c r="C557" s="15"/>
      <c r="D557" s="15"/>
      <c r="E557" s="1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7"/>
      <c r="AB557" s="15"/>
      <c r="AF557" s="7"/>
    </row>
    <row r="558">
      <c r="A558" s="15"/>
      <c r="B558" s="15"/>
      <c r="C558" s="15"/>
      <c r="D558" s="15"/>
      <c r="E558" s="1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7"/>
      <c r="AB558" s="15"/>
      <c r="AF558" s="7"/>
    </row>
    <row r="559">
      <c r="A559" s="15"/>
      <c r="B559" s="15"/>
      <c r="C559" s="15"/>
      <c r="D559" s="15"/>
      <c r="E559" s="1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7"/>
      <c r="AB559" s="15"/>
      <c r="AF559" s="7"/>
    </row>
    <row r="560">
      <c r="A560" s="15"/>
      <c r="B560" s="15"/>
      <c r="C560" s="15"/>
      <c r="D560" s="15"/>
      <c r="E560" s="1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7"/>
      <c r="AB560" s="15"/>
      <c r="AF560" s="7"/>
    </row>
    <row r="561">
      <c r="A561" s="15"/>
      <c r="B561" s="15"/>
      <c r="C561" s="15"/>
      <c r="D561" s="15"/>
      <c r="E561" s="1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7"/>
      <c r="AB561" s="15"/>
      <c r="AF561" s="7"/>
    </row>
    <row r="562">
      <c r="A562" s="15"/>
      <c r="B562" s="15"/>
      <c r="C562" s="15"/>
      <c r="D562" s="15"/>
      <c r="E562" s="1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7"/>
      <c r="AB562" s="15"/>
      <c r="AF562" s="7"/>
    </row>
    <row r="563">
      <c r="A563" s="15"/>
      <c r="B563" s="15"/>
      <c r="C563" s="15"/>
      <c r="D563" s="15"/>
      <c r="E563" s="1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7"/>
      <c r="AB563" s="15"/>
      <c r="AF563" s="7"/>
    </row>
    <row r="564">
      <c r="A564" s="15"/>
      <c r="B564" s="15"/>
      <c r="C564" s="15"/>
      <c r="D564" s="15"/>
      <c r="E564" s="1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7"/>
      <c r="AB564" s="15"/>
      <c r="AF564" s="7"/>
    </row>
    <row r="565">
      <c r="A565" s="15"/>
      <c r="B565" s="15"/>
      <c r="C565" s="15"/>
      <c r="D565" s="15"/>
      <c r="E565" s="1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7"/>
      <c r="AB565" s="15"/>
      <c r="AF565" s="7"/>
    </row>
    <row r="566">
      <c r="A566" s="15"/>
      <c r="B566" s="15"/>
      <c r="C566" s="15"/>
      <c r="D566" s="15"/>
      <c r="E566" s="1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7"/>
      <c r="AB566" s="15"/>
      <c r="AF566" s="7"/>
    </row>
    <row r="567">
      <c r="A567" s="15"/>
      <c r="B567" s="15"/>
      <c r="C567" s="15"/>
      <c r="D567" s="15"/>
      <c r="E567" s="1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7"/>
      <c r="AB567" s="15"/>
      <c r="AF567" s="7"/>
    </row>
    <row r="568">
      <c r="A568" s="15"/>
      <c r="B568" s="15"/>
      <c r="C568" s="15"/>
      <c r="D568" s="15"/>
      <c r="E568" s="1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7"/>
      <c r="AB568" s="15"/>
      <c r="AF568" s="7"/>
    </row>
    <row r="569">
      <c r="A569" s="15"/>
      <c r="B569" s="15"/>
      <c r="C569" s="15"/>
      <c r="D569" s="15"/>
      <c r="E569" s="1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7"/>
      <c r="AB569" s="15"/>
      <c r="AF569" s="7"/>
    </row>
    <row r="570">
      <c r="A570" s="15"/>
      <c r="B570" s="15"/>
      <c r="C570" s="15"/>
      <c r="D570" s="15"/>
      <c r="E570" s="1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7"/>
      <c r="AB570" s="15"/>
      <c r="AF570" s="7"/>
    </row>
    <row r="571">
      <c r="A571" s="15"/>
      <c r="B571" s="15"/>
      <c r="C571" s="15"/>
      <c r="D571" s="15"/>
      <c r="E571" s="1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7"/>
      <c r="AB571" s="15"/>
      <c r="AF571" s="7"/>
    </row>
    <row r="572">
      <c r="A572" s="15"/>
      <c r="B572" s="15"/>
      <c r="C572" s="15"/>
      <c r="D572" s="15"/>
      <c r="E572" s="1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7"/>
      <c r="AB572" s="15"/>
      <c r="AF572" s="7"/>
    </row>
    <row r="573">
      <c r="A573" s="15"/>
      <c r="B573" s="15"/>
      <c r="C573" s="15"/>
      <c r="D573" s="15"/>
      <c r="E573" s="1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7"/>
      <c r="AB573" s="15"/>
      <c r="AF573" s="7"/>
    </row>
    <row r="574">
      <c r="A574" s="15"/>
      <c r="B574" s="15"/>
      <c r="C574" s="15"/>
      <c r="D574" s="15"/>
      <c r="E574" s="1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7"/>
      <c r="AB574" s="15"/>
      <c r="AF574" s="7"/>
    </row>
    <row r="575">
      <c r="A575" s="15"/>
      <c r="B575" s="15"/>
      <c r="C575" s="15"/>
      <c r="D575" s="15"/>
      <c r="E575" s="1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7"/>
      <c r="AB575" s="15"/>
      <c r="AF575" s="7"/>
    </row>
    <row r="576">
      <c r="A576" s="15"/>
      <c r="B576" s="15"/>
      <c r="C576" s="15"/>
      <c r="D576" s="15"/>
      <c r="E576" s="1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7"/>
      <c r="AB576" s="15"/>
      <c r="AF576" s="7"/>
    </row>
    <row r="577">
      <c r="A577" s="15"/>
      <c r="B577" s="15"/>
      <c r="C577" s="15"/>
      <c r="D577" s="15"/>
      <c r="E577" s="1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7"/>
      <c r="AB577" s="15"/>
      <c r="AF577" s="7"/>
    </row>
    <row r="578">
      <c r="A578" s="15"/>
      <c r="B578" s="15"/>
      <c r="C578" s="15"/>
      <c r="D578" s="15"/>
      <c r="E578" s="1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7"/>
      <c r="AB578" s="15"/>
      <c r="AF578" s="7"/>
    </row>
    <row r="579">
      <c r="A579" s="15"/>
      <c r="B579" s="15"/>
      <c r="C579" s="15"/>
      <c r="D579" s="15"/>
      <c r="E579" s="1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7"/>
      <c r="AB579" s="15"/>
      <c r="AF579" s="7"/>
    </row>
    <row r="580">
      <c r="A580" s="15"/>
      <c r="B580" s="15"/>
      <c r="C580" s="15"/>
      <c r="D580" s="15"/>
      <c r="E580" s="1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7"/>
      <c r="AB580" s="15"/>
      <c r="AF580" s="7"/>
    </row>
    <row r="581">
      <c r="A581" s="15"/>
      <c r="B581" s="15"/>
      <c r="C581" s="15"/>
      <c r="D581" s="15"/>
      <c r="E581" s="1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7"/>
      <c r="AB581" s="15"/>
      <c r="AF581" s="7"/>
    </row>
    <row r="582">
      <c r="A582" s="15"/>
      <c r="B582" s="15"/>
      <c r="C582" s="15"/>
      <c r="D582" s="15"/>
      <c r="E582" s="1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7"/>
      <c r="AB582" s="15"/>
      <c r="AF582" s="7"/>
    </row>
    <row r="583">
      <c r="A583" s="15"/>
      <c r="B583" s="15"/>
      <c r="C583" s="15"/>
      <c r="D583" s="15"/>
      <c r="E583" s="1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7"/>
      <c r="AB583" s="15"/>
      <c r="AF583" s="7"/>
    </row>
    <row r="584">
      <c r="A584" s="15"/>
      <c r="B584" s="15"/>
      <c r="C584" s="15"/>
      <c r="D584" s="15"/>
      <c r="E584" s="1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7"/>
      <c r="AB584" s="15"/>
      <c r="AF584" s="7"/>
    </row>
    <row r="585">
      <c r="A585" s="15"/>
      <c r="B585" s="15"/>
      <c r="C585" s="15"/>
      <c r="D585" s="15"/>
      <c r="E585" s="1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7"/>
      <c r="AB585" s="15"/>
      <c r="AF585" s="7"/>
    </row>
    <row r="586">
      <c r="A586" s="15"/>
      <c r="B586" s="15"/>
      <c r="C586" s="15"/>
      <c r="D586" s="15"/>
      <c r="E586" s="1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7"/>
      <c r="AB586" s="15"/>
      <c r="AF586" s="7"/>
    </row>
    <row r="587">
      <c r="A587" s="15"/>
      <c r="B587" s="15"/>
      <c r="C587" s="15"/>
      <c r="D587" s="15"/>
      <c r="E587" s="1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7"/>
      <c r="AB587" s="15"/>
      <c r="AF587" s="7"/>
    </row>
    <row r="588">
      <c r="A588" s="15"/>
      <c r="B588" s="15"/>
      <c r="C588" s="15"/>
      <c r="D588" s="15"/>
      <c r="E588" s="1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7"/>
      <c r="AB588" s="15"/>
      <c r="AF588" s="7"/>
    </row>
    <row r="589">
      <c r="A589" s="15"/>
      <c r="B589" s="15"/>
      <c r="C589" s="15"/>
      <c r="D589" s="15"/>
      <c r="E589" s="1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7"/>
      <c r="AB589" s="15"/>
      <c r="AF589" s="7"/>
    </row>
    <row r="590">
      <c r="A590" s="15"/>
      <c r="B590" s="15"/>
      <c r="C590" s="15"/>
      <c r="D590" s="15"/>
      <c r="E590" s="1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7"/>
      <c r="AB590" s="15"/>
      <c r="AF590" s="7"/>
    </row>
    <row r="591">
      <c r="A591" s="15"/>
      <c r="B591" s="15"/>
      <c r="C591" s="15"/>
      <c r="D591" s="15"/>
      <c r="E591" s="1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7"/>
      <c r="AB591" s="15"/>
      <c r="AF591" s="7"/>
    </row>
    <row r="592">
      <c r="A592" s="15"/>
      <c r="B592" s="15"/>
      <c r="C592" s="15"/>
      <c r="D592" s="15"/>
      <c r="E592" s="1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7"/>
      <c r="AB592" s="15"/>
      <c r="AF592" s="7"/>
    </row>
    <row r="593">
      <c r="A593" s="15"/>
      <c r="B593" s="15"/>
      <c r="C593" s="15"/>
      <c r="D593" s="15"/>
      <c r="E593" s="1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7"/>
      <c r="AB593" s="15"/>
      <c r="AF593" s="7"/>
    </row>
    <row r="594">
      <c r="A594" s="15"/>
      <c r="B594" s="15"/>
      <c r="C594" s="15"/>
      <c r="D594" s="15"/>
      <c r="E594" s="1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7"/>
      <c r="AB594" s="15"/>
      <c r="AF594" s="7"/>
    </row>
    <row r="595">
      <c r="A595" s="15"/>
      <c r="B595" s="15"/>
      <c r="C595" s="15"/>
      <c r="D595" s="15"/>
      <c r="E595" s="1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7"/>
      <c r="AB595" s="15"/>
      <c r="AF595" s="7"/>
    </row>
    <row r="596">
      <c r="A596" s="15"/>
      <c r="B596" s="15"/>
      <c r="C596" s="15"/>
      <c r="D596" s="15"/>
      <c r="E596" s="1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7"/>
      <c r="AB596" s="15"/>
      <c r="AF596" s="7"/>
    </row>
    <row r="597">
      <c r="A597" s="15"/>
      <c r="B597" s="15"/>
      <c r="C597" s="15"/>
      <c r="D597" s="15"/>
      <c r="E597" s="1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7"/>
      <c r="AB597" s="15"/>
      <c r="AF597" s="7"/>
    </row>
    <row r="598">
      <c r="A598" s="15"/>
      <c r="B598" s="15"/>
      <c r="C598" s="15"/>
      <c r="D598" s="15"/>
      <c r="E598" s="1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7"/>
      <c r="AB598" s="15"/>
      <c r="AF598" s="7"/>
    </row>
    <row r="599">
      <c r="A599" s="15"/>
      <c r="B599" s="15"/>
      <c r="C599" s="15"/>
      <c r="D599" s="15"/>
      <c r="E599" s="1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7"/>
      <c r="AB599" s="15"/>
      <c r="AF599" s="7"/>
    </row>
    <row r="600">
      <c r="A600" s="15"/>
      <c r="B600" s="15"/>
      <c r="C600" s="15"/>
      <c r="D600" s="15"/>
      <c r="E600" s="1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7"/>
      <c r="AB600" s="15"/>
      <c r="AF600" s="7"/>
    </row>
    <row r="601">
      <c r="A601" s="15"/>
      <c r="B601" s="15"/>
      <c r="C601" s="15"/>
      <c r="D601" s="15"/>
      <c r="E601" s="1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7"/>
      <c r="AB601" s="15"/>
      <c r="AF601" s="7"/>
    </row>
    <row r="602">
      <c r="A602" s="15"/>
      <c r="B602" s="15"/>
      <c r="C602" s="15"/>
      <c r="D602" s="15"/>
      <c r="E602" s="1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7"/>
      <c r="AB602" s="15"/>
      <c r="AF602" s="7"/>
    </row>
    <row r="603">
      <c r="A603" s="15"/>
      <c r="B603" s="15"/>
      <c r="C603" s="15"/>
      <c r="D603" s="15"/>
      <c r="E603" s="1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7"/>
      <c r="AB603" s="15"/>
      <c r="AF603" s="7"/>
    </row>
    <row r="604">
      <c r="A604" s="15"/>
      <c r="B604" s="15"/>
      <c r="C604" s="15"/>
      <c r="D604" s="15"/>
      <c r="E604" s="1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7"/>
      <c r="AB604" s="15"/>
      <c r="AF604" s="7"/>
    </row>
    <row r="605">
      <c r="A605" s="15"/>
      <c r="B605" s="15"/>
      <c r="C605" s="15"/>
      <c r="D605" s="15"/>
      <c r="E605" s="1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7"/>
      <c r="AB605" s="15"/>
      <c r="AF605" s="7"/>
    </row>
    <row r="606">
      <c r="A606" s="15"/>
      <c r="B606" s="15"/>
      <c r="C606" s="15"/>
      <c r="D606" s="15"/>
      <c r="E606" s="1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7"/>
      <c r="AB606" s="15"/>
      <c r="AF606" s="7"/>
    </row>
    <row r="607">
      <c r="A607" s="15"/>
      <c r="B607" s="15"/>
      <c r="C607" s="15"/>
      <c r="D607" s="15"/>
      <c r="E607" s="1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7"/>
      <c r="AB607" s="15"/>
      <c r="AF607" s="7"/>
    </row>
    <row r="608">
      <c r="A608" s="15"/>
      <c r="B608" s="15"/>
      <c r="C608" s="15"/>
      <c r="D608" s="15"/>
      <c r="E608" s="1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7"/>
      <c r="AB608" s="15"/>
      <c r="AF608" s="7"/>
    </row>
    <row r="609">
      <c r="A609" s="15"/>
      <c r="B609" s="15"/>
      <c r="C609" s="15"/>
      <c r="D609" s="15"/>
      <c r="E609" s="1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7"/>
      <c r="AB609" s="15"/>
      <c r="AF609" s="7"/>
    </row>
    <row r="610">
      <c r="A610" s="15"/>
      <c r="B610" s="15"/>
      <c r="C610" s="15"/>
      <c r="D610" s="15"/>
      <c r="E610" s="1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7"/>
      <c r="AB610" s="15"/>
      <c r="AF610" s="7"/>
    </row>
    <row r="611">
      <c r="A611" s="15"/>
      <c r="B611" s="15"/>
      <c r="C611" s="15"/>
      <c r="D611" s="15"/>
      <c r="E611" s="1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7"/>
      <c r="AB611" s="15"/>
      <c r="AF611" s="7"/>
    </row>
    <row r="612">
      <c r="A612" s="15"/>
      <c r="B612" s="15"/>
      <c r="C612" s="15"/>
      <c r="D612" s="15"/>
      <c r="E612" s="1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7"/>
      <c r="AB612" s="15"/>
      <c r="AF612" s="7"/>
    </row>
    <row r="613">
      <c r="A613" s="15"/>
      <c r="B613" s="15"/>
      <c r="C613" s="15"/>
      <c r="D613" s="15"/>
      <c r="E613" s="1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7"/>
      <c r="AB613" s="15"/>
      <c r="AF613" s="7"/>
    </row>
    <row r="614">
      <c r="A614" s="15"/>
      <c r="B614" s="15"/>
      <c r="C614" s="15"/>
      <c r="D614" s="15"/>
      <c r="E614" s="1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7"/>
      <c r="AB614" s="15"/>
      <c r="AF614" s="7"/>
    </row>
    <row r="615">
      <c r="A615" s="15"/>
      <c r="B615" s="15"/>
      <c r="C615" s="15"/>
      <c r="D615" s="15"/>
      <c r="E615" s="1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7"/>
      <c r="AB615" s="15"/>
      <c r="AF615" s="7"/>
    </row>
    <row r="616">
      <c r="A616" s="15"/>
      <c r="B616" s="15"/>
      <c r="C616" s="15"/>
      <c r="D616" s="15"/>
      <c r="E616" s="1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7"/>
      <c r="AB616" s="15"/>
      <c r="AF616" s="7"/>
    </row>
    <row r="617">
      <c r="A617" s="15"/>
      <c r="B617" s="15"/>
      <c r="C617" s="15"/>
      <c r="D617" s="15"/>
      <c r="E617" s="1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7"/>
      <c r="AB617" s="15"/>
      <c r="AF617" s="7"/>
    </row>
    <row r="618">
      <c r="A618" s="15"/>
      <c r="B618" s="15"/>
      <c r="C618" s="15"/>
      <c r="D618" s="15"/>
      <c r="E618" s="1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7"/>
      <c r="AB618" s="15"/>
      <c r="AF618" s="7"/>
    </row>
    <row r="619">
      <c r="A619" s="15"/>
      <c r="B619" s="15"/>
      <c r="C619" s="15"/>
      <c r="D619" s="15"/>
      <c r="E619" s="1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7"/>
      <c r="AB619" s="15"/>
      <c r="AF619" s="7"/>
    </row>
    <row r="620">
      <c r="A620" s="15"/>
      <c r="B620" s="15"/>
      <c r="C620" s="15"/>
      <c r="D620" s="15"/>
      <c r="E620" s="1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7"/>
      <c r="AB620" s="15"/>
      <c r="AF620" s="7"/>
    </row>
    <row r="621">
      <c r="A621" s="15"/>
      <c r="B621" s="15"/>
      <c r="C621" s="15"/>
      <c r="D621" s="15"/>
      <c r="E621" s="1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7"/>
      <c r="AB621" s="15"/>
      <c r="AF621" s="7"/>
    </row>
    <row r="622">
      <c r="A622" s="15"/>
      <c r="B622" s="15"/>
      <c r="C622" s="15"/>
      <c r="D622" s="15"/>
      <c r="E622" s="1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7"/>
      <c r="AB622" s="15"/>
      <c r="AF622" s="7"/>
    </row>
    <row r="623">
      <c r="A623" s="15"/>
      <c r="B623" s="15"/>
      <c r="C623" s="15"/>
      <c r="D623" s="15"/>
      <c r="E623" s="1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7"/>
      <c r="AB623" s="15"/>
      <c r="AF623" s="7"/>
    </row>
    <row r="624">
      <c r="A624" s="15"/>
      <c r="B624" s="15"/>
      <c r="C624" s="15"/>
      <c r="D624" s="15"/>
      <c r="E624" s="1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7"/>
      <c r="AB624" s="15"/>
      <c r="AF624" s="7"/>
    </row>
    <row r="625">
      <c r="A625" s="15"/>
      <c r="B625" s="15"/>
      <c r="C625" s="15"/>
      <c r="D625" s="15"/>
      <c r="E625" s="1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7"/>
      <c r="AB625" s="15"/>
      <c r="AF625" s="7"/>
    </row>
    <row r="626">
      <c r="A626" s="15"/>
      <c r="B626" s="15"/>
      <c r="C626" s="15"/>
      <c r="D626" s="15"/>
      <c r="E626" s="1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7"/>
      <c r="AB626" s="15"/>
      <c r="AF626" s="7"/>
    </row>
    <row r="627">
      <c r="A627" s="15"/>
      <c r="B627" s="15"/>
      <c r="C627" s="15"/>
      <c r="D627" s="15"/>
      <c r="E627" s="1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7"/>
      <c r="AB627" s="15"/>
      <c r="AF627" s="7"/>
    </row>
    <row r="628">
      <c r="A628" s="15"/>
      <c r="B628" s="15"/>
      <c r="C628" s="15"/>
      <c r="D628" s="15"/>
      <c r="E628" s="1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7"/>
      <c r="AB628" s="15"/>
      <c r="AF628" s="7"/>
    </row>
    <row r="629">
      <c r="A629" s="15"/>
      <c r="B629" s="15"/>
      <c r="C629" s="15"/>
      <c r="D629" s="15"/>
      <c r="E629" s="1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7"/>
      <c r="AB629" s="15"/>
      <c r="AF629" s="7"/>
    </row>
    <row r="630">
      <c r="A630" s="15"/>
      <c r="B630" s="15"/>
      <c r="C630" s="15"/>
      <c r="D630" s="15"/>
      <c r="E630" s="1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7"/>
      <c r="AB630" s="15"/>
      <c r="AF630" s="7"/>
    </row>
    <row r="631">
      <c r="A631" s="15"/>
      <c r="B631" s="15"/>
      <c r="C631" s="15"/>
      <c r="D631" s="15"/>
      <c r="E631" s="1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7"/>
      <c r="AB631" s="15"/>
      <c r="AF631" s="7"/>
    </row>
    <row r="632">
      <c r="A632" s="15"/>
      <c r="B632" s="15"/>
      <c r="C632" s="15"/>
      <c r="D632" s="15"/>
      <c r="E632" s="1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7"/>
      <c r="AB632" s="15"/>
      <c r="AF632" s="7"/>
    </row>
    <row r="633">
      <c r="A633" s="15"/>
      <c r="B633" s="15"/>
      <c r="C633" s="15"/>
      <c r="D633" s="15"/>
      <c r="E633" s="1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7"/>
      <c r="AB633" s="15"/>
      <c r="AF633" s="7"/>
    </row>
    <row r="634">
      <c r="A634" s="15"/>
      <c r="B634" s="15"/>
      <c r="C634" s="15"/>
      <c r="D634" s="15"/>
      <c r="E634" s="1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7"/>
      <c r="AB634" s="15"/>
      <c r="AF634" s="7"/>
    </row>
    <row r="635">
      <c r="A635" s="15"/>
      <c r="B635" s="15"/>
      <c r="C635" s="15"/>
      <c r="D635" s="15"/>
      <c r="E635" s="1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7"/>
      <c r="AB635" s="15"/>
      <c r="AF635" s="7"/>
    </row>
    <row r="636">
      <c r="A636" s="15"/>
      <c r="B636" s="15"/>
      <c r="C636" s="15"/>
      <c r="D636" s="15"/>
      <c r="E636" s="1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7"/>
      <c r="AB636" s="15"/>
      <c r="AF636" s="7"/>
    </row>
    <row r="637">
      <c r="A637" s="15"/>
      <c r="B637" s="15"/>
      <c r="C637" s="15"/>
      <c r="D637" s="15"/>
      <c r="E637" s="1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7"/>
      <c r="AB637" s="15"/>
      <c r="AF637" s="7"/>
    </row>
    <row r="638">
      <c r="A638" s="15"/>
      <c r="B638" s="15"/>
      <c r="C638" s="15"/>
      <c r="D638" s="15"/>
      <c r="E638" s="1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7"/>
      <c r="AB638" s="15"/>
      <c r="AF638" s="7"/>
    </row>
    <row r="639">
      <c r="A639" s="15"/>
      <c r="B639" s="15"/>
      <c r="C639" s="15"/>
      <c r="D639" s="15"/>
      <c r="E639" s="1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7"/>
      <c r="AB639" s="15"/>
      <c r="AF639" s="7"/>
    </row>
    <row r="640">
      <c r="A640" s="15"/>
      <c r="B640" s="15"/>
      <c r="C640" s="15"/>
      <c r="D640" s="15"/>
      <c r="E640" s="1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7"/>
      <c r="AB640" s="15"/>
      <c r="AF640" s="7"/>
    </row>
    <row r="641">
      <c r="A641" s="15"/>
      <c r="B641" s="15"/>
      <c r="C641" s="15"/>
      <c r="D641" s="15"/>
      <c r="E641" s="1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7"/>
      <c r="AB641" s="15"/>
      <c r="AF641" s="7"/>
    </row>
    <row r="642">
      <c r="A642" s="15"/>
      <c r="B642" s="15"/>
      <c r="C642" s="15"/>
      <c r="D642" s="15"/>
      <c r="E642" s="1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7"/>
      <c r="AB642" s="15"/>
      <c r="AF642" s="7"/>
    </row>
    <row r="643">
      <c r="A643" s="15"/>
      <c r="B643" s="15"/>
      <c r="C643" s="15"/>
      <c r="D643" s="15"/>
      <c r="E643" s="1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7"/>
      <c r="AB643" s="15"/>
      <c r="AF643" s="7"/>
    </row>
    <row r="644">
      <c r="A644" s="15"/>
      <c r="B644" s="15"/>
      <c r="C644" s="15"/>
      <c r="D644" s="15"/>
      <c r="E644" s="1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7"/>
      <c r="AB644" s="15"/>
      <c r="AF644" s="7"/>
    </row>
    <row r="645">
      <c r="A645" s="15"/>
      <c r="B645" s="15"/>
      <c r="C645" s="15"/>
      <c r="D645" s="15"/>
      <c r="E645" s="1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7"/>
      <c r="AB645" s="15"/>
      <c r="AF645" s="7"/>
    </row>
    <row r="646">
      <c r="A646" s="15"/>
      <c r="B646" s="15"/>
      <c r="C646" s="15"/>
      <c r="D646" s="15"/>
      <c r="E646" s="1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7"/>
      <c r="AB646" s="15"/>
      <c r="AF646" s="7"/>
    </row>
    <row r="647">
      <c r="A647" s="15"/>
      <c r="B647" s="15"/>
      <c r="C647" s="15"/>
      <c r="D647" s="15"/>
      <c r="E647" s="1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7"/>
      <c r="AB647" s="15"/>
      <c r="AF647" s="7"/>
    </row>
    <row r="648">
      <c r="A648" s="15"/>
      <c r="B648" s="15"/>
      <c r="C648" s="15"/>
      <c r="D648" s="15"/>
      <c r="E648" s="1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7"/>
      <c r="AB648" s="15"/>
      <c r="AF648" s="7"/>
    </row>
    <row r="649">
      <c r="A649" s="15"/>
      <c r="B649" s="15"/>
      <c r="C649" s="15"/>
      <c r="D649" s="15"/>
      <c r="E649" s="1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7"/>
      <c r="AB649" s="15"/>
      <c r="AF649" s="7"/>
    </row>
    <row r="650">
      <c r="A650" s="15"/>
      <c r="B650" s="15"/>
      <c r="C650" s="15"/>
      <c r="D650" s="15"/>
      <c r="E650" s="1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7"/>
      <c r="AB650" s="15"/>
      <c r="AF650" s="7"/>
    </row>
    <row r="651">
      <c r="A651" s="15"/>
      <c r="B651" s="15"/>
      <c r="C651" s="15"/>
      <c r="D651" s="15"/>
      <c r="E651" s="1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7"/>
      <c r="AB651" s="15"/>
      <c r="AF651" s="7"/>
    </row>
    <row r="652">
      <c r="A652" s="15"/>
      <c r="B652" s="15"/>
      <c r="C652" s="15"/>
      <c r="D652" s="15"/>
      <c r="E652" s="1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7"/>
      <c r="AB652" s="15"/>
      <c r="AF652" s="7"/>
    </row>
    <row r="653">
      <c r="A653" s="15"/>
      <c r="B653" s="15"/>
      <c r="C653" s="15"/>
      <c r="D653" s="15"/>
      <c r="E653" s="1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7"/>
      <c r="AB653" s="15"/>
      <c r="AF653" s="7"/>
    </row>
    <row r="654">
      <c r="A654" s="15"/>
      <c r="B654" s="15"/>
      <c r="C654" s="15"/>
      <c r="D654" s="15"/>
      <c r="E654" s="1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7"/>
      <c r="AB654" s="15"/>
      <c r="AF654" s="7"/>
    </row>
    <row r="655">
      <c r="A655" s="15"/>
      <c r="B655" s="15"/>
      <c r="C655" s="15"/>
      <c r="D655" s="15"/>
      <c r="E655" s="1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7"/>
      <c r="AB655" s="15"/>
      <c r="AF655" s="7"/>
    </row>
    <row r="656">
      <c r="A656" s="15"/>
      <c r="B656" s="15"/>
      <c r="C656" s="15"/>
      <c r="D656" s="15"/>
      <c r="E656" s="1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7"/>
      <c r="AB656" s="15"/>
      <c r="AF656" s="7"/>
    </row>
    <row r="657">
      <c r="A657" s="15"/>
      <c r="B657" s="15"/>
      <c r="C657" s="15"/>
      <c r="D657" s="15"/>
      <c r="E657" s="1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7"/>
      <c r="AB657" s="15"/>
      <c r="AF657" s="7"/>
    </row>
    <row r="658">
      <c r="A658" s="15"/>
      <c r="B658" s="15"/>
      <c r="C658" s="15"/>
      <c r="D658" s="15"/>
      <c r="E658" s="1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7"/>
      <c r="AB658" s="15"/>
      <c r="AF658" s="7"/>
    </row>
    <row r="659">
      <c r="A659" s="15"/>
      <c r="B659" s="15"/>
      <c r="C659" s="15"/>
      <c r="D659" s="15"/>
      <c r="E659" s="1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7"/>
      <c r="AB659" s="15"/>
      <c r="AF659" s="7"/>
    </row>
    <row r="660">
      <c r="A660" s="15"/>
      <c r="B660" s="15"/>
      <c r="C660" s="15"/>
      <c r="D660" s="15"/>
      <c r="E660" s="1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7"/>
      <c r="AB660" s="15"/>
      <c r="AF660" s="7"/>
    </row>
    <row r="661">
      <c r="A661" s="15"/>
      <c r="B661" s="15"/>
      <c r="C661" s="15"/>
      <c r="D661" s="15"/>
      <c r="E661" s="1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7"/>
      <c r="AB661" s="15"/>
      <c r="AF661" s="7"/>
    </row>
    <row r="662">
      <c r="A662" s="15"/>
      <c r="B662" s="15"/>
      <c r="C662" s="15"/>
      <c r="D662" s="15"/>
      <c r="E662" s="1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7"/>
      <c r="AB662" s="15"/>
      <c r="AF662" s="7"/>
    </row>
    <row r="663">
      <c r="A663" s="15"/>
      <c r="B663" s="15"/>
      <c r="C663" s="15"/>
      <c r="D663" s="15"/>
      <c r="E663" s="1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7"/>
      <c r="AB663" s="15"/>
      <c r="AF663" s="7"/>
    </row>
    <row r="664">
      <c r="A664" s="15"/>
      <c r="B664" s="15"/>
      <c r="C664" s="15"/>
      <c r="D664" s="15"/>
      <c r="E664" s="1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7"/>
      <c r="AB664" s="15"/>
      <c r="AF664" s="7"/>
    </row>
    <row r="665">
      <c r="A665" s="15"/>
      <c r="B665" s="15"/>
      <c r="C665" s="15"/>
      <c r="D665" s="15"/>
      <c r="E665" s="1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7"/>
      <c r="AB665" s="15"/>
      <c r="AF665" s="7"/>
    </row>
    <row r="666">
      <c r="A666" s="15"/>
      <c r="B666" s="15"/>
      <c r="C666" s="15"/>
      <c r="D666" s="15"/>
      <c r="E666" s="1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7"/>
      <c r="AB666" s="15"/>
      <c r="AF666" s="7"/>
    </row>
    <row r="667">
      <c r="A667" s="15"/>
      <c r="B667" s="15"/>
      <c r="C667" s="15"/>
      <c r="D667" s="15"/>
      <c r="E667" s="1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7"/>
      <c r="AB667" s="15"/>
      <c r="AF667" s="7"/>
    </row>
    <row r="668">
      <c r="A668" s="15"/>
      <c r="B668" s="15"/>
      <c r="C668" s="15"/>
      <c r="D668" s="15"/>
      <c r="E668" s="1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7"/>
      <c r="AB668" s="15"/>
      <c r="AF668" s="7"/>
    </row>
    <row r="669">
      <c r="A669" s="15"/>
      <c r="B669" s="15"/>
      <c r="C669" s="15"/>
      <c r="D669" s="15"/>
      <c r="E669" s="1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7"/>
      <c r="AB669" s="15"/>
      <c r="AF669" s="7"/>
    </row>
    <row r="670">
      <c r="A670" s="15"/>
      <c r="B670" s="15"/>
      <c r="C670" s="15"/>
      <c r="D670" s="15"/>
      <c r="E670" s="1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7"/>
      <c r="AB670" s="15"/>
      <c r="AF670" s="7"/>
    </row>
    <row r="671">
      <c r="A671" s="15"/>
      <c r="B671" s="15"/>
      <c r="C671" s="15"/>
      <c r="D671" s="15"/>
      <c r="E671" s="1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7"/>
      <c r="AB671" s="15"/>
      <c r="AF671" s="7"/>
    </row>
    <row r="672">
      <c r="A672" s="15"/>
      <c r="B672" s="15"/>
      <c r="C672" s="15"/>
      <c r="D672" s="15"/>
      <c r="E672" s="1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7"/>
      <c r="AB672" s="15"/>
      <c r="AF672" s="7"/>
    </row>
    <row r="673">
      <c r="A673" s="15"/>
      <c r="B673" s="15"/>
      <c r="C673" s="15"/>
      <c r="D673" s="15"/>
      <c r="E673" s="1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7"/>
      <c r="AB673" s="15"/>
      <c r="AF673" s="7"/>
    </row>
    <row r="674">
      <c r="A674" s="15"/>
      <c r="B674" s="15"/>
      <c r="C674" s="15"/>
      <c r="D674" s="15"/>
      <c r="E674" s="1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7"/>
      <c r="AB674" s="15"/>
      <c r="AF674" s="7"/>
    </row>
    <row r="675">
      <c r="A675" s="15"/>
      <c r="B675" s="15"/>
      <c r="C675" s="15"/>
      <c r="D675" s="15"/>
      <c r="E675" s="1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7"/>
      <c r="AB675" s="15"/>
      <c r="AF675" s="7"/>
    </row>
    <row r="676">
      <c r="A676" s="15"/>
      <c r="B676" s="15"/>
      <c r="C676" s="15"/>
      <c r="D676" s="15"/>
      <c r="E676" s="1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7"/>
      <c r="AB676" s="15"/>
      <c r="AF676" s="7"/>
    </row>
    <row r="677">
      <c r="A677" s="15"/>
      <c r="B677" s="15"/>
      <c r="C677" s="15"/>
      <c r="D677" s="15"/>
      <c r="E677" s="1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7"/>
      <c r="AB677" s="15"/>
      <c r="AF677" s="7"/>
    </row>
    <row r="678">
      <c r="A678" s="15"/>
      <c r="B678" s="15"/>
      <c r="C678" s="15"/>
      <c r="D678" s="15"/>
      <c r="E678" s="1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7"/>
      <c r="AB678" s="15"/>
      <c r="AF678" s="7"/>
    </row>
    <row r="679">
      <c r="A679" s="15"/>
      <c r="B679" s="15"/>
      <c r="C679" s="15"/>
      <c r="D679" s="15"/>
      <c r="E679" s="1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7"/>
      <c r="AB679" s="15"/>
      <c r="AF679" s="7"/>
    </row>
    <row r="680">
      <c r="A680" s="15"/>
      <c r="B680" s="15"/>
      <c r="C680" s="15"/>
      <c r="D680" s="15"/>
      <c r="E680" s="1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7"/>
      <c r="AB680" s="15"/>
      <c r="AF680" s="7"/>
    </row>
    <row r="681">
      <c r="A681" s="15"/>
      <c r="B681" s="15"/>
      <c r="C681" s="15"/>
      <c r="D681" s="15"/>
      <c r="E681" s="1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7"/>
      <c r="AB681" s="15"/>
      <c r="AF681" s="7"/>
    </row>
    <row r="682">
      <c r="A682" s="15"/>
      <c r="B682" s="15"/>
      <c r="C682" s="15"/>
      <c r="D682" s="15"/>
      <c r="E682" s="1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7"/>
      <c r="AB682" s="15"/>
      <c r="AF682" s="7"/>
    </row>
    <row r="683">
      <c r="A683" s="15"/>
      <c r="B683" s="15"/>
      <c r="C683" s="15"/>
      <c r="D683" s="15"/>
      <c r="E683" s="1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7"/>
      <c r="AB683" s="15"/>
      <c r="AF683" s="7"/>
    </row>
    <row r="684">
      <c r="A684" s="15"/>
      <c r="B684" s="15"/>
      <c r="C684" s="15"/>
      <c r="D684" s="15"/>
      <c r="E684" s="1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7"/>
      <c r="AB684" s="15"/>
      <c r="AF684" s="7"/>
    </row>
    <row r="685">
      <c r="A685" s="15"/>
      <c r="B685" s="15"/>
      <c r="C685" s="15"/>
      <c r="D685" s="15"/>
      <c r="E685" s="1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7"/>
      <c r="AB685" s="15"/>
      <c r="AF685" s="7"/>
    </row>
    <row r="686">
      <c r="A686" s="15"/>
      <c r="B686" s="15"/>
      <c r="C686" s="15"/>
      <c r="D686" s="15"/>
      <c r="E686" s="1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7"/>
      <c r="AB686" s="15"/>
      <c r="AF686" s="7"/>
    </row>
    <row r="687">
      <c r="A687" s="15"/>
      <c r="B687" s="15"/>
      <c r="C687" s="15"/>
      <c r="D687" s="15"/>
      <c r="E687" s="1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7"/>
      <c r="AB687" s="15"/>
      <c r="AF687" s="7"/>
    </row>
    <row r="688">
      <c r="A688" s="15"/>
      <c r="B688" s="15"/>
      <c r="C688" s="15"/>
      <c r="D688" s="15"/>
      <c r="E688" s="1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7"/>
      <c r="AB688" s="15"/>
      <c r="AF688" s="7"/>
    </row>
    <row r="689">
      <c r="A689" s="15"/>
      <c r="B689" s="15"/>
      <c r="C689" s="15"/>
      <c r="D689" s="15"/>
      <c r="E689" s="1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7"/>
      <c r="AB689" s="15"/>
      <c r="AF689" s="7"/>
    </row>
    <row r="690">
      <c r="A690" s="15"/>
      <c r="B690" s="15"/>
      <c r="C690" s="15"/>
      <c r="D690" s="15"/>
      <c r="E690" s="1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7"/>
      <c r="AB690" s="15"/>
      <c r="AF690" s="7"/>
    </row>
    <row r="691">
      <c r="A691" s="15"/>
      <c r="B691" s="15"/>
      <c r="C691" s="15"/>
      <c r="D691" s="15"/>
      <c r="E691" s="1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7"/>
      <c r="AB691" s="15"/>
      <c r="AF691" s="7"/>
    </row>
    <row r="692">
      <c r="A692" s="15"/>
      <c r="B692" s="15"/>
      <c r="C692" s="15"/>
      <c r="D692" s="15"/>
      <c r="E692" s="1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7"/>
      <c r="AB692" s="15"/>
      <c r="AF692" s="7"/>
    </row>
    <row r="693">
      <c r="A693" s="15"/>
      <c r="B693" s="15"/>
      <c r="C693" s="15"/>
      <c r="D693" s="15"/>
      <c r="E693" s="1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7"/>
      <c r="AB693" s="15"/>
      <c r="AF693" s="7"/>
    </row>
    <row r="694">
      <c r="A694" s="15"/>
      <c r="B694" s="15"/>
      <c r="C694" s="15"/>
      <c r="D694" s="15"/>
      <c r="E694" s="1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7"/>
      <c r="AB694" s="15"/>
      <c r="AF694" s="7"/>
    </row>
    <row r="695">
      <c r="A695" s="15"/>
      <c r="B695" s="15"/>
      <c r="C695" s="15"/>
      <c r="D695" s="15"/>
      <c r="E695" s="1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7"/>
      <c r="AB695" s="15"/>
      <c r="AF695" s="7"/>
    </row>
    <row r="696">
      <c r="A696" s="15"/>
      <c r="B696" s="15"/>
      <c r="C696" s="15"/>
      <c r="D696" s="15"/>
      <c r="E696" s="1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7"/>
      <c r="AB696" s="15"/>
      <c r="AF696" s="7"/>
    </row>
    <row r="697">
      <c r="A697" s="15"/>
      <c r="B697" s="15"/>
      <c r="C697" s="15"/>
      <c r="D697" s="15"/>
      <c r="E697" s="1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7"/>
      <c r="AB697" s="15"/>
      <c r="AF697" s="7"/>
    </row>
    <row r="698">
      <c r="A698" s="15"/>
      <c r="B698" s="15"/>
      <c r="C698" s="15"/>
      <c r="D698" s="15"/>
      <c r="E698" s="1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7"/>
      <c r="AB698" s="15"/>
      <c r="AF698" s="7"/>
    </row>
    <row r="699">
      <c r="A699" s="15"/>
      <c r="B699" s="15"/>
      <c r="C699" s="15"/>
      <c r="D699" s="15"/>
      <c r="E699" s="1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7"/>
      <c r="AB699" s="15"/>
      <c r="AF699" s="7"/>
    </row>
    <row r="700">
      <c r="A700" s="15"/>
      <c r="B700" s="15"/>
      <c r="C700" s="15"/>
      <c r="D700" s="15"/>
      <c r="E700" s="1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7"/>
      <c r="AB700" s="15"/>
      <c r="AF700" s="7"/>
    </row>
    <row r="701">
      <c r="A701" s="15"/>
      <c r="B701" s="15"/>
      <c r="C701" s="15"/>
      <c r="D701" s="15"/>
      <c r="E701" s="1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7"/>
      <c r="AB701" s="15"/>
      <c r="AF701" s="7"/>
    </row>
    <row r="702">
      <c r="A702" s="15"/>
      <c r="B702" s="15"/>
      <c r="C702" s="15"/>
      <c r="D702" s="15"/>
      <c r="E702" s="1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7"/>
      <c r="AB702" s="15"/>
      <c r="AF702" s="7"/>
    </row>
    <row r="703">
      <c r="A703" s="15"/>
      <c r="B703" s="15"/>
      <c r="C703" s="15"/>
      <c r="D703" s="15"/>
      <c r="E703" s="1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7"/>
      <c r="AB703" s="15"/>
      <c r="AF703" s="7"/>
    </row>
    <row r="704">
      <c r="A704" s="15"/>
      <c r="B704" s="15"/>
      <c r="C704" s="15"/>
      <c r="D704" s="15"/>
      <c r="E704" s="1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7"/>
      <c r="AB704" s="15"/>
      <c r="AF704" s="7"/>
    </row>
    <row r="705">
      <c r="A705" s="15"/>
      <c r="B705" s="15"/>
      <c r="C705" s="15"/>
      <c r="D705" s="15"/>
      <c r="E705" s="1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7"/>
      <c r="AB705" s="15"/>
      <c r="AF705" s="7"/>
    </row>
    <row r="706">
      <c r="A706" s="15"/>
      <c r="B706" s="15"/>
      <c r="C706" s="15"/>
      <c r="D706" s="15"/>
      <c r="E706" s="1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7"/>
      <c r="AB706" s="15"/>
      <c r="AF706" s="7"/>
    </row>
    <row r="707">
      <c r="A707" s="15"/>
      <c r="B707" s="15"/>
      <c r="C707" s="15"/>
      <c r="D707" s="15"/>
      <c r="E707" s="1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7"/>
      <c r="AB707" s="15"/>
      <c r="AF707" s="7"/>
    </row>
    <row r="708">
      <c r="A708" s="15"/>
      <c r="B708" s="15"/>
      <c r="C708" s="15"/>
      <c r="D708" s="15"/>
      <c r="E708" s="1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7"/>
      <c r="AB708" s="15"/>
      <c r="AF708" s="7"/>
    </row>
    <row r="709">
      <c r="A709" s="15"/>
      <c r="B709" s="15"/>
      <c r="C709" s="15"/>
      <c r="D709" s="15"/>
      <c r="E709" s="1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7"/>
      <c r="AB709" s="15"/>
      <c r="AF709" s="7"/>
    </row>
    <row r="710">
      <c r="A710" s="15"/>
      <c r="B710" s="15"/>
      <c r="C710" s="15"/>
      <c r="D710" s="15"/>
      <c r="E710" s="1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7"/>
      <c r="AB710" s="15"/>
      <c r="AF710" s="7"/>
    </row>
    <row r="711">
      <c r="A711" s="15"/>
      <c r="B711" s="15"/>
      <c r="C711" s="15"/>
      <c r="D711" s="15"/>
      <c r="E711" s="1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7"/>
      <c r="AB711" s="15"/>
      <c r="AF711" s="7"/>
    </row>
    <row r="712">
      <c r="A712" s="15"/>
      <c r="B712" s="15"/>
      <c r="C712" s="15"/>
      <c r="D712" s="15"/>
      <c r="E712" s="1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7"/>
      <c r="AB712" s="15"/>
      <c r="AF712" s="7"/>
    </row>
    <row r="713">
      <c r="A713" s="15"/>
      <c r="B713" s="15"/>
      <c r="C713" s="15"/>
      <c r="D713" s="15"/>
      <c r="E713" s="1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7"/>
      <c r="AB713" s="15"/>
      <c r="AF713" s="7"/>
    </row>
    <row r="714">
      <c r="A714" s="15"/>
      <c r="B714" s="15"/>
      <c r="C714" s="15"/>
      <c r="D714" s="15"/>
      <c r="E714" s="1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7"/>
      <c r="AB714" s="15"/>
      <c r="AF714" s="7"/>
    </row>
    <row r="715">
      <c r="A715" s="15"/>
      <c r="B715" s="15"/>
      <c r="C715" s="15"/>
      <c r="D715" s="15"/>
      <c r="E715" s="1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7"/>
      <c r="AB715" s="15"/>
      <c r="AF715" s="7"/>
    </row>
    <row r="716">
      <c r="A716" s="15"/>
      <c r="B716" s="15"/>
      <c r="C716" s="15"/>
      <c r="D716" s="15"/>
      <c r="E716" s="1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7"/>
      <c r="AB716" s="15"/>
      <c r="AF716" s="7"/>
    </row>
    <row r="717">
      <c r="A717" s="15"/>
      <c r="B717" s="15"/>
      <c r="C717" s="15"/>
      <c r="D717" s="15"/>
      <c r="E717" s="1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7"/>
      <c r="AB717" s="15"/>
      <c r="AF717" s="7"/>
    </row>
    <row r="718">
      <c r="A718" s="15"/>
      <c r="B718" s="15"/>
      <c r="C718" s="15"/>
      <c r="D718" s="15"/>
      <c r="E718" s="1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7"/>
      <c r="AB718" s="15"/>
      <c r="AF718" s="7"/>
    </row>
    <row r="719">
      <c r="A719" s="15"/>
      <c r="B719" s="15"/>
      <c r="C719" s="15"/>
      <c r="D719" s="15"/>
      <c r="E719" s="1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7"/>
      <c r="AB719" s="15"/>
      <c r="AF719" s="7"/>
    </row>
    <row r="720">
      <c r="A720" s="15"/>
      <c r="B720" s="15"/>
      <c r="C720" s="15"/>
      <c r="D720" s="15"/>
      <c r="E720" s="1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7"/>
      <c r="AB720" s="15"/>
      <c r="AF720" s="7"/>
    </row>
    <row r="721">
      <c r="A721" s="15"/>
      <c r="B721" s="15"/>
      <c r="C721" s="15"/>
      <c r="D721" s="15"/>
      <c r="E721" s="1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7"/>
      <c r="AB721" s="15"/>
      <c r="AF721" s="7"/>
    </row>
    <row r="722">
      <c r="A722" s="15"/>
      <c r="B722" s="15"/>
      <c r="C722" s="15"/>
      <c r="D722" s="15"/>
      <c r="E722" s="1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7"/>
      <c r="AB722" s="15"/>
      <c r="AF722" s="7"/>
    </row>
    <row r="723">
      <c r="A723" s="15"/>
      <c r="B723" s="15"/>
      <c r="C723" s="15"/>
      <c r="D723" s="15"/>
      <c r="E723" s="1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7"/>
      <c r="AB723" s="15"/>
      <c r="AF723" s="7"/>
    </row>
    <row r="724">
      <c r="A724" s="15"/>
      <c r="B724" s="15"/>
      <c r="C724" s="15"/>
      <c r="D724" s="15"/>
      <c r="E724" s="1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7"/>
      <c r="AB724" s="15"/>
      <c r="AF724" s="7"/>
    </row>
    <row r="725">
      <c r="A725" s="15"/>
      <c r="B725" s="15"/>
      <c r="C725" s="15"/>
      <c r="D725" s="15"/>
      <c r="E725" s="1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7"/>
      <c r="AB725" s="15"/>
      <c r="AF725" s="7"/>
    </row>
    <row r="726">
      <c r="A726" s="15"/>
      <c r="B726" s="15"/>
      <c r="C726" s="15"/>
      <c r="D726" s="15"/>
      <c r="E726" s="1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7"/>
      <c r="AB726" s="15"/>
      <c r="AF726" s="7"/>
    </row>
    <row r="727">
      <c r="A727" s="15"/>
      <c r="B727" s="15"/>
      <c r="C727" s="15"/>
      <c r="D727" s="15"/>
      <c r="E727" s="1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7"/>
      <c r="AB727" s="15"/>
      <c r="AF727" s="7"/>
    </row>
    <row r="728">
      <c r="A728" s="15"/>
      <c r="B728" s="15"/>
      <c r="C728" s="15"/>
      <c r="D728" s="15"/>
      <c r="E728" s="1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7"/>
      <c r="AB728" s="15"/>
      <c r="AF728" s="7"/>
    </row>
    <row r="729">
      <c r="A729" s="15"/>
      <c r="B729" s="15"/>
      <c r="C729" s="15"/>
      <c r="D729" s="15"/>
      <c r="E729" s="1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7"/>
      <c r="AB729" s="15"/>
      <c r="AF729" s="7"/>
    </row>
    <row r="730">
      <c r="A730" s="15"/>
      <c r="B730" s="15"/>
      <c r="C730" s="15"/>
      <c r="D730" s="15"/>
      <c r="E730" s="1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7"/>
      <c r="AB730" s="15"/>
      <c r="AF730" s="7"/>
    </row>
    <row r="731">
      <c r="A731" s="15"/>
      <c r="B731" s="15"/>
      <c r="C731" s="15"/>
      <c r="D731" s="15"/>
      <c r="E731" s="1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7"/>
      <c r="AB731" s="15"/>
      <c r="AF731" s="7"/>
    </row>
    <row r="732">
      <c r="A732" s="15"/>
      <c r="B732" s="15"/>
      <c r="C732" s="15"/>
      <c r="D732" s="15"/>
      <c r="E732" s="1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7"/>
      <c r="AB732" s="15"/>
      <c r="AF732" s="7"/>
    </row>
    <row r="733">
      <c r="A733" s="15"/>
      <c r="B733" s="15"/>
      <c r="C733" s="15"/>
      <c r="D733" s="15"/>
      <c r="E733" s="1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7"/>
      <c r="AB733" s="15"/>
      <c r="AF733" s="7"/>
    </row>
    <row r="734">
      <c r="A734" s="15"/>
      <c r="B734" s="15"/>
      <c r="C734" s="15"/>
      <c r="D734" s="15"/>
      <c r="E734" s="1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7"/>
      <c r="AB734" s="15"/>
      <c r="AF734" s="7"/>
    </row>
    <row r="735">
      <c r="A735" s="15"/>
      <c r="B735" s="15"/>
      <c r="C735" s="15"/>
      <c r="D735" s="15"/>
      <c r="E735" s="1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7"/>
      <c r="AB735" s="15"/>
      <c r="AF735" s="7"/>
    </row>
    <row r="736">
      <c r="A736" s="15"/>
      <c r="B736" s="15"/>
      <c r="C736" s="15"/>
      <c r="D736" s="15"/>
      <c r="E736" s="1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7"/>
      <c r="AB736" s="15"/>
      <c r="AF736" s="7"/>
    </row>
    <row r="737">
      <c r="A737" s="15"/>
      <c r="B737" s="15"/>
      <c r="C737" s="15"/>
      <c r="D737" s="15"/>
      <c r="E737" s="1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7"/>
      <c r="AB737" s="15"/>
      <c r="AF737" s="7"/>
    </row>
    <row r="738">
      <c r="A738" s="15"/>
      <c r="B738" s="15"/>
      <c r="C738" s="15"/>
      <c r="D738" s="15"/>
      <c r="E738" s="1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7"/>
      <c r="AB738" s="15"/>
      <c r="AF738" s="7"/>
    </row>
    <row r="739">
      <c r="A739" s="15"/>
      <c r="B739" s="15"/>
      <c r="C739" s="15"/>
      <c r="D739" s="15"/>
      <c r="E739" s="1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7"/>
      <c r="AB739" s="15"/>
      <c r="AF739" s="7"/>
    </row>
    <row r="740">
      <c r="A740" s="15"/>
      <c r="B740" s="15"/>
      <c r="C740" s="15"/>
      <c r="D740" s="15"/>
      <c r="E740" s="1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7"/>
      <c r="AB740" s="15"/>
      <c r="AF740" s="7"/>
    </row>
    <row r="741">
      <c r="A741" s="15"/>
      <c r="B741" s="15"/>
      <c r="C741" s="15"/>
      <c r="D741" s="15"/>
      <c r="E741" s="1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7"/>
      <c r="AB741" s="15"/>
      <c r="AF741" s="7"/>
    </row>
    <row r="742">
      <c r="A742" s="15"/>
      <c r="B742" s="15"/>
      <c r="C742" s="15"/>
      <c r="D742" s="15"/>
      <c r="E742" s="1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7"/>
      <c r="AB742" s="15"/>
      <c r="AF742" s="7"/>
    </row>
    <row r="743">
      <c r="A743" s="15"/>
      <c r="B743" s="15"/>
      <c r="C743" s="15"/>
      <c r="D743" s="15"/>
      <c r="E743" s="1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7"/>
      <c r="AB743" s="15"/>
      <c r="AF743" s="7"/>
    </row>
    <row r="744">
      <c r="A744" s="15"/>
      <c r="B744" s="15"/>
      <c r="C744" s="15"/>
      <c r="D744" s="15"/>
      <c r="E744" s="1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7"/>
      <c r="AB744" s="15"/>
      <c r="AF744" s="7"/>
    </row>
    <row r="745">
      <c r="A745" s="15"/>
      <c r="B745" s="15"/>
      <c r="C745" s="15"/>
      <c r="D745" s="15"/>
      <c r="E745" s="1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7"/>
      <c r="AB745" s="15"/>
      <c r="AF745" s="7"/>
    </row>
    <row r="746">
      <c r="A746" s="15"/>
      <c r="B746" s="15"/>
      <c r="C746" s="15"/>
      <c r="D746" s="15"/>
      <c r="E746" s="1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7"/>
      <c r="AB746" s="15"/>
      <c r="AF746" s="7"/>
    </row>
    <row r="747">
      <c r="A747" s="15"/>
      <c r="B747" s="15"/>
      <c r="C747" s="15"/>
      <c r="D747" s="15"/>
      <c r="E747" s="1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7"/>
      <c r="AB747" s="15"/>
      <c r="AF747" s="7"/>
    </row>
    <row r="748">
      <c r="A748" s="15"/>
      <c r="B748" s="15"/>
      <c r="C748" s="15"/>
      <c r="D748" s="15"/>
      <c r="E748" s="1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7"/>
      <c r="AB748" s="15"/>
      <c r="AF748" s="7"/>
    </row>
    <row r="749">
      <c r="A749" s="15"/>
      <c r="B749" s="15"/>
      <c r="C749" s="15"/>
      <c r="D749" s="15"/>
      <c r="E749" s="1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7"/>
      <c r="AB749" s="15"/>
      <c r="AF749" s="7"/>
    </row>
    <row r="750">
      <c r="A750" s="15"/>
      <c r="B750" s="15"/>
      <c r="C750" s="15"/>
      <c r="D750" s="15"/>
      <c r="E750" s="1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7"/>
      <c r="AB750" s="15"/>
      <c r="AF750" s="7"/>
    </row>
    <row r="751">
      <c r="A751" s="15"/>
      <c r="B751" s="15"/>
      <c r="C751" s="15"/>
      <c r="D751" s="15"/>
      <c r="E751" s="1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7"/>
      <c r="AB751" s="15"/>
      <c r="AF751" s="7"/>
    </row>
    <row r="752">
      <c r="A752" s="15"/>
      <c r="B752" s="15"/>
      <c r="C752" s="15"/>
      <c r="D752" s="15"/>
      <c r="E752" s="1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7"/>
      <c r="AB752" s="15"/>
      <c r="AF752" s="7"/>
    </row>
    <row r="753">
      <c r="A753" s="15"/>
      <c r="B753" s="15"/>
      <c r="C753" s="15"/>
      <c r="D753" s="15"/>
      <c r="E753" s="1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7"/>
      <c r="AB753" s="15"/>
      <c r="AF753" s="7"/>
    </row>
    <row r="754">
      <c r="A754" s="15"/>
      <c r="B754" s="15"/>
      <c r="C754" s="15"/>
      <c r="D754" s="15"/>
      <c r="E754" s="1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7"/>
      <c r="AB754" s="15"/>
      <c r="AF754" s="7"/>
    </row>
    <row r="755">
      <c r="A755" s="15"/>
      <c r="B755" s="15"/>
      <c r="C755" s="15"/>
      <c r="D755" s="15"/>
      <c r="E755" s="1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7"/>
      <c r="AB755" s="15"/>
      <c r="AF755" s="7"/>
    </row>
    <row r="756">
      <c r="A756" s="15"/>
      <c r="B756" s="15"/>
      <c r="C756" s="15"/>
      <c r="D756" s="15"/>
      <c r="E756" s="1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7"/>
      <c r="AB756" s="15"/>
      <c r="AF756" s="7"/>
    </row>
    <row r="757">
      <c r="A757" s="15"/>
      <c r="B757" s="15"/>
      <c r="C757" s="15"/>
      <c r="D757" s="15"/>
      <c r="E757" s="1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7"/>
      <c r="AB757" s="15"/>
      <c r="AF757" s="7"/>
    </row>
    <row r="758">
      <c r="A758" s="15"/>
      <c r="B758" s="15"/>
      <c r="C758" s="15"/>
      <c r="D758" s="15"/>
      <c r="E758" s="1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7"/>
      <c r="AB758" s="15"/>
      <c r="AF758" s="7"/>
    </row>
    <row r="759">
      <c r="A759" s="15"/>
      <c r="B759" s="15"/>
      <c r="C759" s="15"/>
      <c r="D759" s="15"/>
      <c r="E759" s="1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7"/>
      <c r="AB759" s="15"/>
      <c r="AF759" s="7"/>
    </row>
    <row r="760">
      <c r="A760" s="15"/>
      <c r="B760" s="15"/>
      <c r="C760" s="15"/>
      <c r="D760" s="15"/>
      <c r="E760" s="1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7"/>
      <c r="AB760" s="15"/>
      <c r="AF760" s="7"/>
    </row>
    <row r="761">
      <c r="A761" s="15"/>
      <c r="B761" s="15"/>
      <c r="C761" s="15"/>
      <c r="D761" s="15"/>
      <c r="E761" s="1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7"/>
      <c r="AB761" s="15"/>
      <c r="AF761" s="7"/>
    </row>
    <row r="762">
      <c r="A762" s="15"/>
      <c r="B762" s="15"/>
      <c r="C762" s="15"/>
      <c r="D762" s="15"/>
      <c r="E762" s="1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7"/>
      <c r="AB762" s="15"/>
      <c r="AF762" s="7"/>
    </row>
    <row r="763">
      <c r="A763" s="15"/>
      <c r="B763" s="15"/>
      <c r="C763" s="15"/>
      <c r="D763" s="15"/>
      <c r="E763" s="1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7"/>
      <c r="AB763" s="15"/>
      <c r="AF763" s="7"/>
    </row>
    <row r="764">
      <c r="A764" s="15"/>
      <c r="B764" s="15"/>
      <c r="C764" s="15"/>
      <c r="D764" s="15"/>
      <c r="E764" s="1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7"/>
      <c r="AB764" s="15"/>
      <c r="AF764" s="7"/>
    </row>
    <row r="765">
      <c r="A765" s="15"/>
      <c r="B765" s="15"/>
      <c r="C765" s="15"/>
      <c r="D765" s="15"/>
      <c r="E765" s="1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7"/>
      <c r="AB765" s="15"/>
      <c r="AF765" s="7"/>
    </row>
    <row r="766">
      <c r="A766" s="15"/>
      <c r="B766" s="15"/>
      <c r="C766" s="15"/>
      <c r="D766" s="15"/>
      <c r="E766" s="1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7"/>
      <c r="AB766" s="15"/>
      <c r="AF766" s="7"/>
    </row>
    <row r="767">
      <c r="A767" s="15"/>
      <c r="B767" s="15"/>
      <c r="C767" s="15"/>
      <c r="D767" s="15"/>
      <c r="E767" s="1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7"/>
      <c r="AB767" s="15"/>
      <c r="AF767" s="7"/>
    </row>
    <row r="768">
      <c r="A768" s="15"/>
      <c r="B768" s="15"/>
      <c r="C768" s="15"/>
      <c r="D768" s="15"/>
      <c r="E768" s="1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7"/>
      <c r="AB768" s="15"/>
      <c r="AF768" s="7"/>
    </row>
    <row r="769">
      <c r="A769" s="15"/>
      <c r="B769" s="15"/>
      <c r="C769" s="15"/>
      <c r="D769" s="15"/>
      <c r="E769" s="1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7"/>
      <c r="AB769" s="15"/>
      <c r="AF769" s="7"/>
    </row>
    <row r="770">
      <c r="A770" s="15"/>
      <c r="B770" s="15"/>
      <c r="C770" s="15"/>
      <c r="D770" s="15"/>
      <c r="E770" s="1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7"/>
      <c r="AB770" s="15"/>
      <c r="AF770" s="7"/>
    </row>
    <row r="771">
      <c r="A771" s="15"/>
      <c r="B771" s="15"/>
      <c r="C771" s="15"/>
      <c r="D771" s="15"/>
      <c r="E771" s="1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7"/>
      <c r="AB771" s="15"/>
      <c r="AF771" s="7"/>
    </row>
    <row r="772">
      <c r="A772" s="15"/>
      <c r="B772" s="15"/>
      <c r="C772" s="15"/>
      <c r="D772" s="15"/>
      <c r="E772" s="1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7"/>
      <c r="AB772" s="15"/>
      <c r="AF772" s="7"/>
    </row>
    <row r="773">
      <c r="A773" s="15"/>
      <c r="B773" s="15"/>
      <c r="C773" s="15"/>
      <c r="D773" s="15"/>
      <c r="E773" s="1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7"/>
      <c r="AB773" s="15"/>
      <c r="AF773" s="7"/>
    </row>
    <row r="774">
      <c r="A774" s="15"/>
      <c r="B774" s="15"/>
      <c r="C774" s="15"/>
      <c r="D774" s="15"/>
      <c r="E774" s="1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7"/>
      <c r="AB774" s="15"/>
      <c r="AF774" s="7"/>
    </row>
    <row r="775">
      <c r="A775" s="15"/>
      <c r="B775" s="15"/>
      <c r="C775" s="15"/>
      <c r="D775" s="15"/>
      <c r="E775" s="1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7"/>
      <c r="AB775" s="15"/>
      <c r="AF775" s="7"/>
    </row>
    <row r="776">
      <c r="A776" s="15"/>
      <c r="B776" s="15"/>
      <c r="C776" s="15"/>
      <c r="D776" s="15"/>
      <c r="E776" s="1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7"/>
      <c r="AB776" s="15"/>
      <c r="AF776" s="7"/>
    </row>
    <row r="777">
      <c r="A777" s="15"/>
      <c r="B777" s="15"/>
      <c r="C777" s="15"/>
      <c r="D777" s="15"/>
      <c r="E777" s="1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7"/>
      <c r="AB777" s="15"/>
      <c r="AF777" s="7"/>
    </row>
    <row r="778">
      <c r="A778" s="15"/>
      <c r="B778" s="15"/>
      <c r="C778" s="15"/>
      <c r="D778" s="15"/>
      <c r="E778" s="1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7"/>
      <c r="AB778" s="15"/>
      <c r="AF778" s="7"/>
    </row>
    <row r="779">
      <c r="A779" s="15"/>
      <c r="B779" s="15"/>
      <c r="C779" s="15"/>
      <c r="D779" s="15"/>
      <c r="E779" s="1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7"/>
      <c r="AB779" s="15"/>
      <c r="AF779" s="7"/>
    </row>
    <row r="780">
      <c r="A780" s="15"/>
      <c r="B780" s="15"/>
      <c r="C780" s="15"/>
      <c r="D780" s="15"/>
      <c r="E780" s="1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7"/>
      <c r="AB780" s="15"/>
      <c r="AF780" s="7"/>
    </row>
    <row r="781">
      <c r="A781" s="15"/>
      <c r="B781" s="15"/>
      <c r="C781" s="15"/>
      <c r="D781" s="15"/>
      <c r="E781" s="1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7"/>
      <c r="AB781" s="15"/>
      <c r="AF781" s="7"/>
    </row>
    <row r="782">
      <c r="A782" s="15"/>
      <c r="B782" s="15"/>
      <c r="C782" s="15"/>
      <c r="D782" s="15"/>
      <c r="E782" s="1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7"/>
      <c r="AB782" s="15"/>
      <c r="AF782" s="7"/>
    </row>
    <row r="783">
      <c r="A783" s="15"/>
      <c r="B783" s="15"/>
      <c r="C783" s="15"/>
      <c r="D783" s="15"/>
      <c r="E783" s="1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7"/>
      <c r="AB783" s="15"/>
      <c r="AF783" s="7"/>
    </row>
    <row r="784">
      <c r="A784" s="15"/>
      <c r="B784" s="15"/>
      <c r="C784" s="15"/>
      <c r="D784" s="15"/>
      <c r="E784" s="1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7"/>
      <c r="AB784" s="15"/>
      <c r="AF784" s="7"/>
    </row>
    <row r="785">
      <c r="A785" s="15"/>
      <c r="B785" s="15"/>
      <c r="C785" s="15"/>
      <c r="D785" s="15"/>
      <c r="E785" s="1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7"/>
      <c r="AB785" s="15"/>
      <c r="AF785" s="7"/>
    </row>
    <row r="786">
      <c r="A786" s="15"/>
      <c r="B786" s="15"/>
      <c r="C786" s="15"/>
      <c r="D786" s="15"/>
      <c r="E786" s="1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7"/>
      <c r="AB786" s="15"/>
      <c r="AF786" s="7"/>
    </row>
    <row r="787">
      <c r="A787" s="15"/>
      <c r="B787" s="15"/>
      <c r="C787" s="15"/>
      <c r="D787" s="15"/>
      <c r="E787" s="1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7"/>
      <c r="AB787" s="15"/>
      <c r="AF787" s="7"/>
    </row>
    <row r="788">
      <c r="A788" s="15"/>
      <c r="B788" s="15"/>
      <c r="C788" s="15"/>
      <c r="D788" s="15"/>
      <c r="E788" s="1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7"/>
      <c r="AB788" s="15"/>
      <c r="AF788" s="7"/>
    </row>
    <row r="789">
      <c r="A789" s="15"/>
      <c r="B789" s="15"/>
      <c r="C789" s="15"/>
      <c r="D789" s="15"/>
      <c r="E789" s="1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7"/>
      <c r="AB789" s="15"/>
      <c r="AF789" s="7"/>
    </row>
    <row r="790">
      <c r="A790" s="15"/>
      <c r="B790" s="15"/>
      <c r="C790" s="15"/>
      <c r="D790" s="15"/>
      <c r="E790" s="1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7"/>
      <c r="AB790" s="15"/>
      <c r="AF790" s="7"/>
    </row>
    <row r="791">
      <c r="A791" s="15"/>
      <c r="B791" s="15"/>
      <c r="C791" s="15"/>
      <c r="D791" s="15"/>
      <c r="E791" s="1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7"/>
      <c r="AB791" s="15"/>
      <c r="AF791" s="7"/>
    </row>
    <row r="792">
      <c r="A792" s="15"/>
      <c r="B792" s="15"/>
      <c r="C792" s="15"/>
      <c r="D792" s="15"/>
      <c r="E792" s="1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7"/>
      <c r="AB792" s="15"/>
      <c r="AF792" s="7"/>
    </row>
    <row r="793">
      <c r="A793" s="15"/>
      <c r="B793" s="15"/>
      <c r="C793" s="15"/>
      <c r="D793" s="15"/>
      <c r="E793" s="1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7"/>
      <c r="AB793" s="15"/>
      <c r="AF793" s="7"/>
    </row>
    <row r="794">
      <c r="A794" s="15"/>
      <c r="B794" s="15"/>
      <c r="C794" s="15"/>
      <c r="D794" s="15"/>
      <c r="E794" s="1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7"/>
      <c r="AB794" s="15"/>
      <c r="AF794" s="7"/>
    </row>
    <row r="795">
      <c r="A795" s="15"/>
      <c r="B795" s="15"/>
      <c r="C795" s="15"/>
      <c r="D795" s="15"/>
      <c r="E795" s="1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7"/>
      <c r="AB795" s="15"/>
      <c r="AF795" s="7"/>
    </row>
    <row r="796">
      <c r="A796" s="15"/>
      <c r="B796" s="15"/>
      <c r="C796" s="15"/>
      <c r="D796" s="15"/>
      <c r="E796" s="1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7"/>
      <c r="AB796" s="15"/>
      <c r="AF796" s="7"/>
    </row>
    <row r="797">
      <c r="A797" s="15"/>
      <c r="B797" s="15"/>
      <c r="C797" s="15"/>
      <c r="D797" s="15"/>
      <c r="E797" s="1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7"/>
      <c r="AB797" s="15"/>
      <c r="AF797" s="7"/>
    </row>
    <row r="798">
      <c r="A798" s="15"/>
      <c r="B798" s="15"/>
      <c r="C798" s="15"/>
      <c r="D798" s="15"/>
      <c r="E798" s="1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7"/>
      <c r="AB798" s="15"/>
      <c r="AF798" s="7"/>
    </row>
    <row r="799">
      <c r="A799" s="15"/>
      <c r="B799" s="15"/>
      <c r="C799" s="15"/>
      <c r="D799" s="15"/>
      <c r="E799" s="1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7"/>
      <c r="AB799" s="15"/>
      <c r="AF799" s="7"/>
    </row>
    <row r="800">
      <c r="A800" s="15"/>
      <c r="B800" s="15"/>
      <c r="C800" s="15"/>
      <c r="D800" s="15"/>
      <c r="E800" s="1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7"/>
      <c r="AB800" s="15"/>
      <c r="AF800" s="7"/>
    </row>
    <row r="801">
      <c r="A801" s="15"/>
      <c r="B801" s="15"/>
      <c r="C801" s="15"/>
      <c r="D801" s="15"/>
      <c r="E801" s="1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7"/>
      <c r="AB801" s="15"/>
      <c r="AF801" s="7"/>
    </row>
    <row r="802">
      <c r="A802" s="15"/>
      <c r="B802" s="15"/>
      <c r="C802" s="15"/>
      <c r="D802" s="15"/>
      <c r="E802" s="1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7"/>
      <c r="AB802" s="15"/>
      <c r="AF802" s="7"/>
    </row>
    <row r="803">
      <c r="A803" s="15"/>
      <c r="B803" s="15"/>
      <c r="C803" s="15"/>
      <c r="D803" s="15"/>
      <c r="E803" s="1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7"/>
      <c r="AB803" s="15"/>
      <c r="AF803" s="7"/>
    </row>
    <row r="804">
      <c r="A804" s="15"/>
      <c r="B804" s="15"/>
      <c r="C804" s="15"/>
      <c r="D804" s="15"/>
      <c r="E804" s="1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7"/>
      <c r="AB804" s="15"/>
      <c r="AF804" s="7"/>
    </row>
    <row r="805">
      <c r="A805" s="15"/>
      <c r="B805" s="15"/>
      <c r="C805" s="15"/>
      <c r="D805" s="15"/>
      <c r="E805" s="1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7"/>
      <c r="AB805" s="15"/>
      <c r="AF805" s="7"/>
    </row>
    <row r="806">
      <c r="A806" s="15"/>
      <c r="B806" s="15"/>
      <c r="C806" s="15"/>
      <c r="D806" s="15"/>
      <c r="E806" s="1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7"/>
      <c r="AB806" s="15"/>
      <c r="AF806" s="7"/>
    </row>
    <row r="807">
      <c r="A807" s="15"/>
      <c r="B807" s="15"/>
      <c r="C807" s="15"/>
      <c r="D807" s="15"/>
      <c r="E807" s="1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7"/>
      <c r="AB807" s="15"/>
      <c r="AF807" s="7"/>
    </row>
    <row r="808">
      <c r="A808" s="15"/>
      <c r="B808" s="15"/>
      <c r="C808" s="15"/>
      <c r="D808" s="15"/>
      <c r="E808" s="1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7"/>
      <c r="AB808" s="15"/>
      <c r="AF808" s="7"/>
    </row>
    <row r="809">
      <c r="A809" s="15"/>
      <c r="B809" s="15"/>
      <c r="C809" s="15"/>
      <c r="D809" s="15"/>
      <c r="E809" s="1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7"/>
      <c r="AB809" s="15"/>
      <c r="AF809" s="7"/>
    </row>
    <row r="810">
      <c r="A810" s="15"/>
      <c r="B810" s="15"/>
      <c r="C810" s="15"/>
      <c r="D810" s="15"/>
      <c r="E810" s="1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7"/>
      <c r="AB810" s="15"/>
      <c r="AF810" s="7"/>
    </row>
    <row r="811">
      <c r="A811" s="15"/>
      <c r="B811" s="15"/>
      <c r="C811" s="15"/>
      <c r="D811" s="15"/>
      <c r="E811" s="1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7"/>
      <c r="AB811" s="15"/>
      <c r="AF811" s="7"/>
    </row>
    <row r="812">
      <c r="A812" s="15"/>
      <c r="B812" s="15"/>
      <c r="C812" s="15"/>
      <c r="D812" s="15"/>
      <c r="E812" s="1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7"/>
      <c r="AB812" s="15"/>
      <c r="AF812" s="7"/>
    </row>
    <row r="813">
      <c r="A813" s="15"/>
      <c r="B813" s="15"/>
      <c r="C813" s="15"/>
      <c r="D813" s="15"/>
      <c r="E813" s="1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7"/>
      <c r="AB813" s="15"/>
      <c r="AF813" s="7"/>
    </row>
    <row r="814">
      <c r="A814" s="15"/>
      <c r="B814" s="15"/>
      <c r="C814" s="15"/>
      <c r="D814" s="15"/>
      <c r="E814" s="1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7"/>
      <c r="AB814" s="15"/>
      <c r="AF814" s="7"/>
    </row>
    <row r="815">
      <c r="A815" s="15"/>
      <c r="B815" s="15"/>
      <c r="C815" s="15"/>
      <c r="D815" s="15"/>
      <c r="E815" s="1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7"/>
      <c r="AB815" s="15"/>
      <c r="AF815" s="7"/>
    </row>
    <row r="816">
      <c r="A816" s="15"/>
      <c r="B816" s="15"/>
      <c r="C816" s="15"/>
      <c r="D816" s="15"/>
      <c r="E816" s="1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7"/>
      <c r="AB816" s="15"/>
      <c r="AF816" s="7"/>
    </row>
    <row r="817">
      <c r="A817" s="15"/>
      <c r="B817" s="15"/>
      <c r="C817" s="15"/>
      <c r="D817" s="15"/>
      <c r="E817" s="1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7"/>
      <c r="AB817" s="15"/>
      <c r="AF817" s="7"/>
    </row>
    <row r="818">
      <c r="A818" s="15"/>
      <c r="B818" s="15"/>
      <c r="C818" s="15"/>
      <c r="D818" s="15"/>
      <c r="E818" s="1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7"/>
      <c r="AB818" s="15"/>
      <c r="AF818" s="7"/>
    </row>
    <row r="819">
      <c r="A819" s="15"/>
      <c r="B819" s="15"/>
      <c r="C819" s="15"/>
      <c r="D819" s="15"/>
      <c r="E819" s="1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7"/>
      <c r="AB819" s="15"/>
      <c r="AF819" s="7"/>
    </row>
    <row r="820">
      <c r="A820" s="15"/>
      <c r="B820" s="15"/>
      <c r="C820" s="15"/>
      <c r="D820" s="15"/>
      <c r="E820" s="1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7"/>
      <c r="AB820" s="15"/>
      <c r="AF820" s="7"/>
    </row>
    <row r="821">
      <c r="A821" s="15"/>
      <c r="B821" s="15"/>
      <c r="C821" s="15"/>
      <c r="D821" s="15"/>
      <c r="E821" s="1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7"/>
      <c r="AB821" s="15"/>
      <c r="AF821" s="7"/>
    </row>
    <row r="822">
      <c r="A822" s="15"/>
      <c r="B822" s="15"/>
      <c r="C822" s="15"/>
      <c r="D822" s="15"/>
      <c r="E822" s="1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7"/>
      <c r="AB822" s="15"/>
      <c r="AF822" s="7"/>
    </row>
    <row r="823">
      <c r="A823" s="15"/>
      <c r="B823" s="15"/>
      <c r="C823" s="15"/>
      <c r="D823" s="15"/>
      <c r="E823" s="1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7"/>
      <c r="AB823" s="15"/>
      <c r="AF823" s="7"/>
    </row>
    <row r="824">
      <c r="A824" s="15"/>
      <c r="B824" s="15"/>
      <c r="C824" s="15"/>
      <c r="D824" s="15"/>
      <c r="E824" s="1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7"/>
      <c r="AB824" s="15"/>
      <c r="AF824" s="7"/>
    </row>
    <row r="825">
      <c r="A825" s="15"/>
      <c r="B825" s="15"/>
      <c r="C825" s="15"/>
      <c r="D825" s="15"/>
      <c r="E825" s="1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7"/>
      <c r="AB825" s="15"/>
      <c r="AF825" s="7"/>
    </row>
    <row r="826">
      <c r="A826" s="15"/>
      <c r="B826" s="15"/>
      <c r="C826" s="15"/>
      <c r="D826" s="15"/>
      <c r="E826" s="1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7"/>
      <c r="AB826" s="15"/>
      <c r="AF826" s="7"/>
    </row>
    <row r="827">
      <c r="A827" s="15"/>
      <c r="B827" s="15"/>
      <c r="C827" s="15"/>
      <c r="D827" s="15"/>
      <c r="E827" s="1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7"/>
      <c r="AB827" s="15"/>
      <c r="AF827" s="7"/>
    </row>
    <row r="828">
      <c r="A828" s="15"/>
      <c r="B828" s="15"/>
      <c r="C828" s="15"/>
      <c r="D828" s="15"/>
      <c r="E828" s="1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7"/>
      <c r="AB828" s="15"/>
      <c r="AF828" s="7"/>
    </row>
    <row r="829">
      <c r="A829" s="15"/>
      <c r="B829" s="15"/>
      <c r="C829" s="15"/>
      <c r="D829" s="15"/>
      <c r="E829" s="1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7"/>
      <c r="AB829" s="15"/>
      <c r="AF829" s="7"/>
    </row>
    <row r="830">
      <c r="A830" s="15"/>
      <c r="B830" s="15"/>
      <c r="C830" s="15"/>
      <c r="D830" s="15"/>
      <c r="E830" s="1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7"/>
      <c r="AB830" s="15"/>
      <c r="AF830" s="7"/>
    </row>
    <row r="831">
      <c r="A831" s="15"/>
      <c r="B831" s="15"/>
      <c r="C831" s="15"/>
      <c r="D831" s="15"/>
      <c r="E831" s="1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7"/>
      <c r="AB831" s="15"/>
      <c r="AF831" s="7"/>
    </row>
    <row r="832">
      <c r="A832" s="15"/>
      <c r="B832" s="15"/>
      <c r="C832" s="15"/>
      <c r="D832" s="15"/>
      <c r="E832" s="1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7"/>
      <c r="AB832" s="15"/>
      <c r="AF832" s="7"/>
    </row>
    <row r="833">
      <c r="A833" s="15"/>
      <c r="B833" s="15"/>
      <c r="C833" s="15"/>
      <c r="D833" s="15"/>
      <c r="E833" s="1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7"/>
      <c r="AB833" s="15"/>
      <c r="AF833" s="7"/>
    </row>
    <row r="834">
      <c r="A834" s="15"/>
      <c r="B834" s="15"/>
      <c r="C834" s="15"/>
      <c r="D834" s="15"/>
      <c r="E834" s="1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7"/>
      <c r="AB834" s="15"/>
      <c r="AF834" s="7"/>
    </row>
    <row r="835">
      <c r="A835" s="15"/>
      <c r="B835" s="15"/>
      <c r="C835" s="15"/>
      <c r="D835" s="15"/>
      <c r="E835" s="1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7"/>
      <c r="AB835" s="15"/>
      <c r="AF835" s="7"/>
    </row>
    <row r="836">
      <c r="A836" s="15"/>
      <c r="B836" s="15"/>
      <c r="C836" s="15"/>
      <c r="D836" s="15"/>
      <c r="E836" s="1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7"/>
      <c r="AB836" s="15"/>
      <c r="AF836" s="7"/>
    </row>
    <row r="837">
      <c r="A837" s="15"/>
      <c r="B837" s="15"/>
      <c r="C837" s="15"/>
      <c r="D837" s="15"/>
      <c r="E837" s="1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7"/>
      <c r="AB837" s="15"/>
      <c r="AF837" s="7"/>
    </row>
    <row r="838">
      <c r="A838" s="15"/>
      <c r="B838" s="15"/>
      <c r="C838" s="15"/>
      <c r="D838" s="15"/>
      <c r="E838" s="1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7"/>
      <c r="AB838" s="15"/>
      <c r="AF838" s="7"/>
    </row>
    <row r="839">
      <c r="A839" s="15"/>
      <c r="B839" s="15"/>
      <c r="C839" s="15"/>
      <c r="D839" s="15"/>
      <c r="E839" s="1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7"/>
      <c r="AB839" s="15"/>
      <c r="AF839" s="7"/>
    </row>
    <row r="840">
      <c r="A840" s="15"/>
      <c r="B840" s="15"/>
      <c r="C840" s="15"/>
      <c r="D840" s="15"/>
      <c r="E840" s="1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7"/>
      <c r="AB840" s="15"/>
      <c r="AF840" s="7"/>
    </row>
    <row r="841">
      <c r="A841" s="15"/>
      <c r="B841" s="15"/>
      <c r="C841" s="15"/>
      <c r="D841" s="15"/>
      <c r="E841" s="1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7"/>
      <c r="AB841" s="15"/>
      <c r="AF841" s="7"/>
    </row>
    <row r="842">
      <c r="A842" s="15"/>
      <c r="B842" s="15"/>
      <c r="C842" s="15"/>
      <c r="D842" s="15"/>
      <c r="E842" s="1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7"/>
      <c r="AB842" s="15"/>
      <c r="AF842" s="7"/>
    </row>
    <row r="843">
      <c r="A843" s="15"/>
      <c r="B843" s="15"/>
      <c r="C843" s="15"/>
      <c r="D843" s="15"/>
      <c r="E843" s="1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7"/>
      <c r="AB843" s="15"/>
      <c r="AF843" s="7"/>
    </row>
    <row r="844">
      <c r="A844" s="15"/>
      <c r="B844" s="15"/>
      <c r="C844" s="15"/>
      <c r="D844" s="15"/>
      <c r="E844" s="1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7"/>
      <c r="AB844" s="15"/>
      <c r="AF844" s="7"/>
    </row>
    <row r="845">
      <c r="A845" s="15"/>
      <c r="B845" s="15"/>
      <c r="C845" s="15"/>
      <c r="D845" s="15"/>
      <c r="E845" s="1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7"/>
      <c r="AB845" s="15"/>
      <c r="AF845" s="7"/>
    </row>
    <row r="846">
      <c r="A846" s="15"/>
      <c r="B846" s="15"/>
      <c r="C846" s="15"/>
      <c r="D846" s="15"/>
      <c r="E846" s="1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7"/>
      <c r="AB846" s="15"/>
      <c r="AF846" s="7"/>
    </row>
    <row r="847">
      <c r="A847" s="15"/>
      <c r="B847" s="15"/>
      <c r="C847" s="15"/>
      <c r="D847" s="15"/>
      <c r="E847" s="1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7"/>
      <c r="AB847" s="15"/>
      <c r="AF847" s="7"/>
    </row>
    <row r="848">
      <c r="A848" s="15"/>
      <c r="B848" s="15"/>
      <c r="C848" s="15"/>
      <c r="D848" s="15"/>
      <c r="E848" s="1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7"/>
      <c r="AB848" s="15"/>
      <c r="AF848" s="7"/>
    </row>
    <row r="849">
      <c r="A849" s="15"/>
      <c r="B849" s="15"/>
      <c r="C849" s="15"/>
      <c r="D849" s="15"/>
      <c r="E849" s="1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7"/>
      <c r="AB849" s="15"/>
      <c r="AF849" s="7"/>
    </row>
    <row r="850">
      <c r="A850" s="15"/>
      <c r="B850" s="15"/>
      <c r="C850" s="15"/>
      <c r="D850" s="15"/>
      <c r="E850" s="1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7"/>
      <c r="AB850" s="15"/>
      <c r="AF850" s="7"/>
    </row>
    <row r="851">
      <c r="A851" s="15"/>
      <c r="B851" s="15"/>
      <c r="C851" s="15"/>
      <c r="D851" s="15"/>
      <c r="E851" s="1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7"/>
      <c r="AB851" s="15"/>
      <c r="AF851" s="7"/>
    </row>
    <row r="852">
      <c r="A852" s="15"/>
      <c r="B852" s="15"/>
      <c r="C852" s="15"/>
      <c r="D852" s="15"/>
      <c r="E852" s="1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7"/>
      <c r="AB852" s="15"/>
      <c r="AF852" s="7"/>
    </row>
    <row r="853">
      <c r="A853" s="15"/>
      <c r="B853" s="15"/>
      <c r="C853" s="15"/>
      <c r="D853" s="15"/>
      <c r="E853" s="1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7"/>
      <c r="AB853" s="15"/>
      <c r="AF853" s="7"/>
    </row>
    <row r="854">
      <c r="A854" s="15"/>
      <c r="B854" s="15"/>
      <c r="C854" s="15"/>
      <c r="D854" s="15"/>
      <c r="E854" s="1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7"/>
      <c r="AB854" s="15"/>
      <c r="AF854" s="7"/>
    </row>
    <row r="855">
      <c r="A855" s="15"/>
      <c r="B855" s="15"/>
      <c r="C855" s="15"/>
      <c r="D855" s="15"/>
      <c r="E855" s="1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7"/>
      <c r="AB855" s="15"/>
      <c r="AF855" s="7"/>
    </row>
    <row r="856">
      <c r="A856" s="15"/>
      <c r="B856" s="15"/>
      <c r="C856" s="15"/>
      <c r="D856" s="15"/>
      <c r="E856" s="1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7"/>
      <c r="AB856" s="15"/>
      <c r="AF856" s="7"/>
    </row>
    <row r="857">
      <c r="A857" s="15"/>
      <c r="B857" s="15"/>
      <c r="C857" s="15"/>
      <c r="D857" s="15"/>
      <c r="E857" s="1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7"/>
      <c r="AB857" s="15"/>
      <c r="AF857" s="7"/>
    </row>
    <row r="858">
      <c r="A858" s="15"/>
      <c r="B858" s="15"/>
      <c r="C858" s="15"/>
      <c r="D858" s="15"/>
      <c r="E858" s="1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7"/>
      <c r="AB858" s="15"/>
      <c r="AF858" s="7"/>
    </row>
    <row r="859">
      <c r="A859" s="15"/>
      <c r="B859" s="15"/>
      <c r="C859" s="15"/>
      <c r="D859" s="15"/>
      <c r="E859" s="1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7"/>
      <c r="AB859" s="15"/>
      <c r="AF859" s="7"/>
    </row>
    <row r="860">
      <c r="A860" s="15"/>
      <c r="B860" s="15"/>
      <c r="C860" s="15"/>
      <c r="D860" s="15"/>
      <c r="E860" s="1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7"/>
      <c r="AB860" s="15"/>
      <c r="AF860" s="7"/>
    </row>
    <row r="861">
      <c r="A861" s="15"/>
      <c r="B861" s="15"/>
      <c r="C861" s="15"/>
      <c r="D861" s="15"/>
      <c r="E861" s="1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7"/>
      <c r="AB861" s="15"/>
      <c r="AF861" s="7"/>
    </row>
    <row r="862">
      <c r="A862" s="15"/>
      <c r="B862" s="15"/>
      <c r="C862" s="15"/>
      <c r="D862" s="15"/>
      <c r="E862" s="1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7"/>
      <c r="AB862" s="15"/>
      <c r="AF862" s="7"/>
    </row>
    <row r="863">
      <c r="A863" s="15"/>
      <c r="B863" s="15"/>
      <c r="C863" s="15"/>
      <c r="D863" s="15"/>
      <c r="E863" s="1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7"/>
      <c r="AB863" s="15"/>
      <c r="AF863" s="7"/>
    </row>
    <row r="864">
      <c r="A864" s="15"/>
      <c r="B864" s="15"/>
      <c r="C864" s="15"/>
      <c r="D864" s="15"/>
      <c r="E864" s="1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7"/>
      <c r="AB864" s="15"/>
      <c r="AF864" s="7"/>
    </row>
    <row r="865">
      <c r="A865" s="15"/>
      <c r="B865" s="15"/>
      <c r="C865" s="15"/>
      <c r="D865" s="15"/>
      <c r="E865" s="1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7"/>
      <c r="AB865" s="15"/>
      <c r="AF865" s="7"/>
    </row>
    <row r="866">
      <c r="A866" s="15"/>
      <c r="B866" s="15"/>
      <c r="C866" s="15"/>
      <c r="D866" s="15"/>
      <c r="E866" s="1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7"/>
      <c r="AB866" s="15"/>
      <c r="AF866" s="7"/>
    </row>
    <row r="867">
      <c r="A867" s="15"/>
      <c r="B867" s="15"/>
      <c r="C867" s="15"/>
      <c r="D867" s="15"/>
      <c r="E867" s="1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7"/>
      <c r="AB867" s="15"/>
      <c r="AF867" s="7"/>
    </row>
    <row r="868">
      <c r="A868" s="15"/>
      <c r="B868" s="15"/>
      <c r="C868" s="15"/>
      <c r="D868" s="15"/>
      <c r="E868" s="1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7"/>
      <c r="AB868" s="15"/>
      <c r="AF868" s="7"/>
    </row>
    <row r="869">
      <c r="A869" s="15"/>
      <c r="B869" s="15"/>
      <c r="C869" s="15"/>
      <c r="D869" s="15"/>
      <c r="E869" s="1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7"/>
      <c r="AB869" s="15"/>
      <c r="AF869" s="7"/>
    </row>
    <row r="870">
      <c r="A870" s="15"/>
      <c r="B870" s="15"/>
      <c r="C870" s="15"/>
      <c r="D870" s="15"/>
      <c r="E870" s="1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7"/>
      <c r="AB870" s="15"/>
      <c r="AF870" s="7"/>
    </row>
    <row r="871">
      <c r="A871" s="15"/>
      <c r="B871" s="15"/>
      <c r="C871" s="15"/>
      <c r="D871" s="15"/>
      <c r="E871" s="1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7"/>
      <c r="AB871" s="15"/>
      <c r="AF871" s="7"/>
    </row>
    <row r="872">
      <c r="A872" s="15"/>
      <c r="B872" s="15"/>
      <c r="C872" s="15"/>
      <c r="D872" s="15"/>
      <c r="E872" s="1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7"/>
      <c r="AB872" s="15"/>
      <c r="AF872" s="7"/>
    </row>
    <row r="873">
      <c r="A873" s="15"/>
      <c r="B873" s="15"/>
      <c r="C873" s="15"/>
      <c r="D873" s="15"/>
      <c r="E873" s="1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7"/>
      <c r="AB873" s="15"/>
      <c r="AF873" s="7"/>
    </row>
    <row r="874">
      <c r="A874" s="15"/>
      <c r="B874" s="15"/>
      <c r="C874" s="15"/>
      <c r="D874" s="15"/>
      <c r="E874" s="1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7"/>
      <c r="AB874" s="15"/>
      <c r="AF874" s="7"/>
    </row>
    <row r="875">
      <c r="A875" s="15"/>
      <c r="B875" s="15"/>
      <c r="C875" s="15"/>
      <c r="D875" s="15"/>
      <c r="E875" s="1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7"/>
      <c r="AB875" s="15"/>
      <c r="AF875" s="7"/>
    </row>
    <row r="876">
      <c r="A876" s="15"/>
      <c r="B876" s="15"/>
      <c r="C876" s="15"/>
      <c r="D876" s="15"/>
      <c r="E876" s="1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7"/>
      <c r="AB876" s="15"/>
      <c r="AF876" s="7"/>
    </row>
    <row r="877">
      <c r="A877" s="15"/>
      <c r="B877" s="15"/>
      <c r="C877" s="15"/>
      <c r="D877" s="15"/>
      <c r="E877" s="1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7"/>
      <c r="AB877" s="15"/>
      <c r="AF877" s="7"/>
    </row>
    <row r="878">
      <c r="A878" s="15"/>
      <c r="B878" s="15"/>
      <c r="C878" s="15"/>
      <c r="D878" s="15"/>
      <c r="E878" s="1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7"/>
      <c r="AB878" s="15"/>
      <c r="AF878" s="7"/>
    </row>
    <row r="879">
      <c r="A879" s="15"/>
      <c r="B879" s="15"/>
      <c r="C879" s="15"/>
      <c r="D879" s="15"/>
      <c r="E879" s="1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7"/>
      <c r="AB879" s="15"/>
      <c r="AF879" s="7"/>
    </row>
    <row r="880">
      <c r="A880" s="15"/>
      <c r="B880" s="15"/>
      <c r="C880" s="15"/>
      <c r="D880" s="15"/>
      <c r="E880" s="1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7"/>
      <c r="AB880" s="15"/>
      <c r="AF880" s="7"/>
    </row>
    <row r="881">
      <c r="A881" s="15"/>
      <c r="B881" s="15"/>
      <c r="C881" s="15"/>
      <c r="D881" s="15"/>
      <c r="E881" s="1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7"/>
      <c r="AB881" s="15"/>
      <c r="AF881" s="7"/>
    </row>
    <row r="882">
      <c r="A882" s="15"/>
      <c r="B882" s="15"/>
      <c r="C882" s="15"/>
      <c r="D882" s="15"/>
      <c r="E882" s="1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7"/>
      <c r="AB882" s="15"/>
      <c r="AF882" s="7"/>
    </row>
    <row r="883">
      <c r="A883" s="15"/>
      <c r="B883" s="15"/>
      <c r="C883" s="15"/>
      <c r="D883" s="15"/>
      <c r="E883" s="1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7"/>
      <c r="AB883" s="15"/>
      <c r="AF883" s="7"/>
    </row>
    <row r="884">
      <c r="A884" s="15"/>
      <c r="B884" s="15"/>
      <c r="C884" s="15"/>
      <c r="D884" s="15"/>
      <c r="E884" s="1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7"/>
      <c r="AB884" s="15"/>
      <c r="AF884" s="7"/>
    </row>
    <row r="885">
      <c r="A885" s="15"/>
      <c r="B885" s="15"/>
      <c r="C885" s="15"/>
      <c r="D885" s="15"/>
      <c r="E885" s="1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7"/>
      <c r="AB885" s="15"/>
      <c r="AF885" s="7"/>
    </row>
    <row r="886">
      <c r="A886" s="15"/>
      <c r="B886" s="15"/>
      <c r="C886" s="15"/>
      <c r="D886" s="15"/>
      <c r="E886" s="1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7"/>
      <c r="AB886" s="15"/>
      <c r="AF886" s="7"/>
    </row>
    <row r="887">
      <c r="A887" s="15"/>
      <c r="B887" s="15"/>
      <c r="C887" s="15"/>
      <c r="D887" s="15"/>
      <c r="E887" s="1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7"/>
      <c r="AB887" s="15"/>
      <c r="AF887" s="7"/>
    </row>
    <row r="888">
      <c r="A888" s="15"/>
      <c r="B888" s="15"/>
      <c r="C888" s="15"/>
      <c r="D888" s="15"/>
      <c r="E888" s="1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7"/>
      <c r="AB888" s="15"/>
      <c r="AF888" s="7"/>
    </row>
    <row r="889">
      <c r="A889" s="15"/>
      <c r="B889" s="15"/>
      <c r="C889" s="15"/>
      <c r="D889" s="15"/>
      <c r="E889" s="1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7"/>
      <c r="AB889" s="15"/>
      <c r="AF889" s="7"/>
    </row>
    <row r="890">
      <c r="A890" s="15"/>
      <c r="B890" s="15"/>
      <c r="C890" s="15"/>
      <c r="D890" s="15"/>
      <c r="E890" s="1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7"/>
      <c r="AB890" s="15"/>
      <c r="AF890" s="7"/>
    </row>
    <row r="891">
      <c r="A891" s="15"/>
      <c r="B891" s="15"/>
      <c r="C891" s="15"/>
      <c r="D891" s="15"/>
      <c r="E891" s="1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7"/>
      <c r="AB891" s="15"/>
      <c r="AF891" s="7"/>
    </row>
    <row r="892">
      <c r="A892" s="15"/>
      <c r="B892" s="15"/>
      <c r="C892" s="15"/>
      <c r="D892" s="15"/>
      <c r="E892" s="1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7"/>
      <c r="AB892" s="15"/>
      <c r="AF892" s="7"/>
    </row>
    <row r="893">
      <c r="A893" s="15"/>
      <c r="B893" s="15"/>
      <c r="C893" s="15"/>
      <c r="D893" s="15"/>
      <c r="E893" s="1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7"/>
      <c r="AB893" s="15"/>
      <c r="AF893" s="7"/>
    </row>
    <row r="894">
      <c r="A894" s="15"/>
      <c r="B894" s="15"/>
      <c r="C894" s="15"/>
      <c r="D894" s="15"/>
      <c r="E894" s="1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7"/>
      <c r="AB894" s="15"/>
      <c r="AF894" s="7"/>
    </row>
    <row r="895">
      <c r="A895" s="15"/>
      <c r="B895" s="15"/>
      <c r="C895" s="15"/>
      <c r="D895" s="15"/>
      <c r="E895" s="1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7"/>
      <c r="AB895" s="15"/>
      <c r="AF895" s="7"/>
    </row>
    <row r="896">
      <c r="A896" s="15"/>
      <c r="B896" s="15"/>
      <c r="C896" s="15"/>
      <c r="D896" s="15"/>
      <c r="E896" s="1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7"/>
      <c r="AB896" s="15"/>
      <c r="AF896" s="7"/>
    </row>
    <row r="897">
      <c r="A897" s="15"/>
      <c r="B897" s="15"/>
      <c r="C897" s="15"/>
      <c r="D897" s="15"/>
      <c r="E897" s="1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7"/>
      <c r="AB897" s="15"/>
      <c r="AF897" s="7"/>
    </row>
    <row r="898">
      <c r="A898" s="15"/>
      <c r="B898" s="15"/>
      <c r="C898" s="15"/>
      <c r="D898" s="15"/>
      <c r="E898" s="1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7"/>
      <c r="AB898" s="15"/>
      <c r="AF898" s="7"/>
    </row>
    <row r="899">
      <c r="A899" s="15"/>
      <c r="B899" s="15"/>
      <c r="C899" s="15"/>
      <c r="D899" s="15"/>
      <c r="E899" s="1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7"/>
      <c r="AB899" s="15"/>
      <c r="AF899" s="7"/>
    </row>
    <row r="900">
      <c r="A900" s="15"/>
      <c r="B900" s="15"/>
      <c r="C900" s="15"/>
      <c r="D900" s="15"/>
      <c r="E900" s="1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7"/>
      <c r="AB900" s="15"/>
      <c r="AF900" s="7"/>
    </row>
    <row r="901">
      <c r="A901" s="15"/>
      <c r="B901" s="15"/>
      <c r="C901" s="15"/>
      <c r="D901" s="15"/>
      <c r="E901" s="1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7"/>
      <c r="AB901" s="15"/>
      <c r="AF901" s="7"/>
    </row>
    <row r="902">
      <c r="A902" s="15"/>
      <c r="B902" s="15"/>
      <c r="C902" s="15"/>
      <c r="D902" s="15"/>
      <c r="E902" s="1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7"/>
      <c r="AB902" s="15"/>
      <c r="AF902" s="7"/>
    </row>
    <row r="903">
      <c r="A903" s="15"/>
      <c r="B903" s="15"/>
      <c r="C903" s="15"/>
      <c r="D903" s="15"/>
      <c r="E903" s="1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7"/>
      <c r="AB903" s="15"/>
      <c r="AF903" s="7"/>
    </row>
    <row r="904">
      <c r="A904" s="15"/>
      <c r="B904" s="15"/>
      <c r="C904" s="15"/>
      <c r="D904" s="15"/>
      <c r="E904" s="1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7"/>
      <c r="AB904" s="15"/>
      <c r="AF904" s="7"/>
    </row>
    <row r="905">
      <c r="A905" s="15"/>
      <c r="B905" s="15"/>
      <c r="C905" s="15"/>
      <c r="D905" s="15"/>
      <c r="E905" s="1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7"/>
      <c r="AB905" s="15"/>
      <c r="AF905" s="7"/>
    </row>
    <row r="906">
      <c r="A906" s="15"/>
      <c r="B906" s="15"/>
      <c r="C906" s="15"/>
      <c r="D906" s="15"/>
      <c r="E906" s="1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7"/>
      <c r="AB906" s="15"/>
      <c r="AF906" s="7"/>
    </row>
    <row r="907">
      <c r="A907" s="15"/>
      <c r="B907" s="15"/>
      <c r="C907" s="15"/>
      <c r="D907" s="15"/>
      <c r="E907" s="1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7"/>
      <c r="AB907" s="15"/>
      <c r="AF907" s="7"/>
    </row>
    <row r="908">
      <c r="A908" s="15"/>
      <c r="B908" s="15"/>
      <c r="C908" s="15"/>
      <c r="D908" s="15"/>
      <c r="E908" s="1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7"/>
      <c r="AB908" s="15"/>
      <c r="AF908" s="7"/>
    </row>
    <row r="909">
      <c r="A909" s="15"/>
      <c r="B909" s="15"/>
      <c r="C909" s="15"/>
      <c r="D909" s="15"/>
      <c r="E909" s="1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7"/>
      <c r="AB909" s="15"/>
      <c r="AF909" s="7"/>
    </row>
    <row r="910">
      <c r="A910" s="15"/>
      <c r="B910" s="15"/>
      <c r="C910" s="15"/>
      <c r="D910" s="15"/>
      <c r="E910" s="1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7"/>
      <c r="AB910" s="15"/>
      <c r="AF910" s="7"/>
    </row>
    <row r="911">
      <c r="A911" s="15"/>
      <c r="B911" s="15"/>
      <c r="C911" s="15"/>
      <c r="D911" s="15"/>
      <c r="E911" s="1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7"/>
      <c r="AB911" s="15"/>
      <c r="AF911" s="7"/>
    </row>
    <row r="912">
      <c r="A912" s="15"/>
      <c r="B912" s="15"/>
      <c r="C912" s="15"/>
      <c r="D912" s="15"/>
      <c r="E912" s="1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7"/>
      <c r="AB912" s="15"/>
      <c r="AF912" s="7"/>
    </row>
    <row r="913">
      <c r="A913" s="15"/>
      <c r="B913" s="15"/>
      <c r="C913" s="15"/>
      <c r="D913" s="15"/>
      <c r="E913" s="1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7"/>
      <c r="AB913" s="15"/>
      <c r="AF913" s="7"/>
    </row>
    <row r="914">
      <c r="A914" s="15"/>
      <c r="B914" s="15"/>
      <c r="C914" s="15"/>
      <c r="D914" s="15"/>
      <c r="E914" s="1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7"/>
      <c r="AB914" s="15"/>
      <c r="AF914" s="7"/>
    </row>
    <row r="915">
      <c r="A915" s="15"/>
      <c r="B915" s="15"/>
      <c r="C915" s="15"/>
      <c r="D915" s="15"/>
      <c r="E915" s="1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7"/>
      <c r="AB915" s="15"/>
      <c r="AF915" s="7"/>
    </row>
    <row r="916">
      <c r="A916" s="15"/>
      <c r="B916" s="15"/>
      <c r="C916" s="15"/>
      <c r="D916" s="15"/>
      <c r="E916" s="1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7"/>
      <c r="AB916" s="15"/>
      <c r="AF916" s="7"/>
    </row>
    <row r="917">
      <c r="A917" s="15"/>
      <c r="B917" s="15"/>
      <c r="C917" s="15"/>
      <c r="D917" s="15"/>
      <c r="E917" s="1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7"/>
      <c r="AB917" s="15"/>
      <c r="AF917" s="7"/>
    </row>
    <row r="918">
      <c r="A918" s="15"/>
      <c r="B918" s="15"/>
      <c r="C918" s="15"/>
      <c r="D918" s="15"/>
      <c r="E918" s="1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7"/>
      <c r="AB918" s="15"/>
      <c r="AF918" s="7"/>
    </row>
    <row r="919">
      <c r="A919" s="15"/>
      <c r="B919" s="15"/>
      <c r="C919" s="15"/>
      <c r="D919" s="15"/>
      <c r="E919" s="1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7"/>
      <c r="AB919" s="15"/>
      <c r="AF919" s="7"/>
    </row>
    <row r="920">
      <c r="A920" s="15"/>
      <c r="B920" s="15"/>
      <c r="C920" s="15"/>
      <c r="D920" s="15"/>
      <c r="E920" s="1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7"/>
      <c r="AB920" s="15"/>
      <c r="AF920" s="7"/>
    </row>
    <row r="921">
      <c r="A921" s="15"/>
      <c r="B921" s="15"/>
      <c r="C921" s="15"/>
      <c r="D921" s="15"/>
      <c r="E921" s="1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7"/>
      <c r="AB921" s="15"/>
      <c r="AF921" s="7"/>
    </row>
    <row r="922">
      <c r="A922" s="15"/>
      <c r="B922" s="15"/>
      <c r="C922" s="15"/>
      <c r="D922" s="15"/>
      <c r="E922" s="1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7"/>
      <c r="AB922" s="15"/>
      <c r="AF922" s="7"/>
    </row>
    <row r="923">
      <c r="A923" s="15"/>
      <c r="B923" s="15"/>
      <c r="C923" s="15"/>
      <c r="D923" s="15"/>
      <c r="E923" s="1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7"/>
      <c r="AB923" s="15"/>
      <c r="AF923" s="7"/>
    </row>
    <row r="924">
      <c r="A924" s="15"/>
      <c r="B924" s="15"/>
      <c r="C924" s="15"/>
      <c r="D924" s="15"/>
      <c r="E924" s="1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7"/>
      <c r="AB924" s="15"/>
      <c r="AF924" s="7"/>
    </row>
    <row r="925">
      <c r="A925" s="15"/>
      <c r="B925" s="15"/>
      <c r="C925" s="15"/>
      <c r="D925" s="15"/>
      <c r="E925" s="1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7"/>
      <c r="AB925" s="15"/>
      <c r="AF925" s="7"/>
    </row>
    <row r="926">
      <c r="A926" s="15"/>
      <c r="B926" s="15"/>
      <c r="C926" s="15"/>
      <c r="D926" s="15"/>
      <c r="E926" s="1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7"/>
      <c r="AB926" s="15"/>
      <c r="AF926" s="7"/>
    </row>
    <row r="927">
      <c r="A927" s="15"/>
      <c r="B927" s="15"/>
      <c r="C927" s="15"/>
      <c r="D927" s="15"/>
      <c r="E927" s="1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7"/>
      <c r="AB927" s="15"/>
      <c r="AF927" s="7"/>
    </row>
    <row r="928">
      <c r="A928" s="15"/>
      <c r="B928" s="15"/>
      <c r="C928" s="15"/>
      <c r="D928" s="15"/>
      <c r="E928" s="1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7"/>
      <c r="AB928" s="15"/>
      <c r="AF928" s="7"/>
    </row>
    <row r="929">
      <c r="A929" s="15"/>
      <c r="B929" s="15"/>
      <c r="C929" s="15"/>
      <c r="D929" s="15"/>
      <c r="E929" s="1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7"/>
      <c r="AB929" s="15"/>
      <c r="AF929" s="7"/>
    </row>
    <row r="930">
      <c r="A930" s="15"/>
      <c r="B930" s="15"/>
      <c r="C930" s="15"/>
      <c r="D930" s="15"/>
      <c r="E930" s="1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7"/>
      <c r="AB930" s="15"/>
      <c r="AF930" s="7"/>
    </row>
    <row r="931">
      <c r="A931" s="15"/>
      <c r="B931" s="15"/>
      <c r="C931" s="15"/>
      <c r="D931" s="15"/>
      <c r="E931" s="1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7"/>
      <c r="AB931" s="15"/>
      <c r="AF931" s="7"/>
    </row>
    <row r="932">
      <c r="A932" s="15"/>
      <c r="B932" s="15"/>
      <c r="C932" s="15"/>
      <c r="D932" s="15"/>
      <c r="E932" s="1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7"/>
      <c r="AB932" s="15"/>
      <c r="AF932" s="7"/>
    </row>
    <row r="933">
      <c r="A933" s="15"/>
      <c r="B933" s="15"/>
      <c r="C933" s="15"/>
      <c r="D933" s="15"/>
      <c r="E933" s="1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7"/>
      <c r="AB933" s="15"/>
      <c r="AF933" s="7"/>
    </row>
    <row r="934">
      <c r="A934" s="15"/>
      <c r="B934" s="15"/>
      <c r="C934" s="15"/>
      <c r="D934" s="15"/>
      <c r="E934" s="1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7"/>
      <c r="AB934" s="15"/>
      <c r="AF934" s="7"/>
    </row>
    <row r="935">
      <c r="A935" s="15"/>
      <c r="B935" s="15"/>
      <c r="C935" s="15"/>
      <c r="D935" s="15"/>
      <c r="E935" s="1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7"/>
      <c r="AB935" s="15"/>
      <c r="AF935" s="7"/>
    </row>
    <row r="936">
      <c r="A936" s="15"/>
      <c r="B936" s="15"/>
      <c r="C936" s="15"/>
      <c r="D936" s="15"/>
      <c r="E936" s="1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7"/>
      <c r="AB936" s="15"/>
      <c r="AF936" s="7"/>
    </row>
    <row r="937">
      <c r="A937" s="15"/>
      <c r="B937" s="15"/>
      <c r="C937" s="15"/>
      <c r="D937" s="15"/>
      <c r="E937" s="1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7"/>
      <c r="AB937" s="15"/>
      <c r="AF937" s="7"/>
    </row>
    <row r="938">
      <c r="A938" s="15"/>
      <c r="B938" s="15"/>
      <c r="C938" s="15"/>
      <c r="D938" s="15"/>
      <c r="E938" s="1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7"/>
      <c r="AB938" s="15"/>
      <c r="AF938" s="7"/>
    </row>
    <row r="939">
      <c r="A939" s="15"/>
      <c r="B939" s="15"/>
      <c r="C939" s="15"/>
      <c r="D939" s="15"/>
      <c r="E939" s="1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7"/>
      <c r="AB939" s="15"/>
      <c r="AF939" s="7"/>
    </row>
    <row r="940">
      <c r="A940" s="15"/>
      <c r="B940" s="15"/>
      <c r="C940" s="15"/>
      <c r="D940" s="15"/>
      <c r="E940" s="1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7"/>
      <c r="AB940" s="15"/>
      <c r="AF940" s="7"/>
    </row>
    <row r="941">
      <c r="A941" s="15"/>
      <c r="B941" s="15"/>
      <c r="C941" s="15"/>
      <c r="D941" s="15"/>
      <c r="E941" s="1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7"/>
      <c r="AB941" s="15"/>
      <c r="AF941" s="7"/>
    </row>
    <row r="942">
      <c r="A942" s="15"/>
      <c r="B942" s="15"/>
      <c r="C942" s="15"/>
      <c r="D942" s="15"/>
      <c r="E942" s="1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7"/>
      <c r="AB942" s="15"/>
      <c r="AF942" s="7"/>
    </row>
    <row r="943">
      <c r="A943" s="15"/>
      <c r="B943" s="15"/>
      <c r="C943" s="15"/>
      <c r="D943" s="15"/>
      <c r="E943" s="1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7"/>
      <c r="AB943" s="15"/>
      <c r="AF943" s="7"/>
    </row>
    <row r="944">
      <c r="A944" s="15"/>
      <c r="B944" s="15"/>
      <c r="C944" s="15"/>
      <c r="D944" s="15"/>
      <c r="E944" s="1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7"/>
      <c r="AB944" s="15"/>
      <c r="AF944" s="7"/>
    </row>
    <row r="945">
      <c r="A945" s="15"/>
      <c r="B945" s="15"/>
      <c r="C945" s="15"/>
      <c r="D945" s="15"/>
      <c r="E945" s="1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7"/>
      <c r="AB945" s="15"/>
      <c r="AF945" s="7"/>
    </row>
    <row r="946">
      <c r="A946" s="15"/>
      <c r="B946" s="15"/>
      <c r="C946" s="15"/>
      <c r="D946" s="15"/>
      <c r="E946" s="1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7"/>
      <c r="AB946" s="15"/>
      <c r="AF946" s="7"/>
    </row>
    <row r="947">
      <c r="A947" s="15"/>
      <c r="B947" s="15"/>
      <c r="C947" s="15"/>
      <c r="D947" s="15"/>
      <c r="E947" s="1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7"/>
      <c r="AB947" s="15"/>
      <c r="AF947" s="7"/>
    </row>
    <row r="948">
      <c r="A948" s="15"/>
      <c r="B948" s="15"/>
      <c r="C948" s="15"/>
      <c r="D948" s="15"/>
      <c r="E948" s="1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7"/>
      <c r="AB948" s="15"/>
      <c r="AF948" s="7"/>
    </row>
    <row r="949">
      <c r="A949" s="15"/>
      <c r="B949" s="15"/>
      <c r="C949" s="15"/>
      <c r="D949" s="15"/>
      <c r="E949" s="1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7"/>
      <c r="AB949" s="15"/>
      <c r="AF949" s="7"/>
    </row>
    <row r="950">
      <c r="A950" s="15"/>
      <c r="B950" s="15"/>
      <c r="C950" s="15"/>
      <c r="D950" s="15"/>
      <c r="E950" s="1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7"/>
      <c r="AB950" s="15"/>
      <c r="AF950" s="7"/>
    </row>
    <row r="951">
      <c r="A951" s="15"/>
      <c r="B951" s="15"/>
      <c r="C951" s="15"/>
      <c r="D951" s="15"/>
      <c r="E951" s="1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7"/>
      <c r="AB951" s="15"/>
      <c r="AF951" s="7"/>
    </row>
    <row r="952">
      <c r="A952" s="15"/>
      <c r="B952" s="15"/>
      <c r="C952" s="15"/>
      <c r="D952" s="15"/>
      <c r="E952" s="1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7"/>
      <c r="AB952" s="15"/>
      <c r="AF952" s="7"/>
    </row>
    <row r="953">
      <c r="A953" s="15"/>
      <c r="B953" s="15"/>
      <c r="C953" s="15"/>
      <c r="D953" s="15"/>
      <c r="E953" s="1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7"/>
      <c r="AB953" s="15"/>
      <c r="AF953" s="7"/>
    </row>
    <row r="954">
      <c r="A954" s="15"/>
      <c r="B954" s="15"/>
      <c r="C954" s="15"/>
      <c r="D954" s="15"/>
      <c r="E954" s="1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7"/>
      <c r="AB954" s="15"/>
      <c r="AF954" s="7"/>
    </row>
    <row r="955">
      <c r="A955" s="15"/>
      <c r="B955" s="15"/>
      <c r="C955" s="15"/>
      <c r="D955" s="15"/>
      <c r="E955" s="1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7"/>
      <c r="AB955" s="15"/>
      <c r="AF955" s="7"/>
    </row>
    <row r="956">
      <c r="A956" s="15"/>
      <c r="B956" s="15"/>
      <c r="C956" s="15"/>
      <c r="D956" s="15"/>
      <c r="E956" s="1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7"/>
      <c r="AB956" s="15"/>
      <c r="AF956" s="7"/>
    </row>
    <row r="957">
      <c r="A957" s="15"/>
      <c r="B957" s="15"/>
      <c r="C957" s="15"/>
      <c r="D957" s="15"/>
      <c r="E957" s="1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7"/>
      <c r="AB957" s="15"/>
      <c r="AF957" s="7"/>
    </row>
    <row r="958">
      <c r="A958" s="15"/>
      <c r="B958" s="15"/>
      <c r="C958" s="15"/>
      <c r="D958" s="15"/>
      <c r="E958" s="1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7"/>
      <c r="AB958" s="15"/>
      <c r="AF958" s="7"/>
    </row>
    <row r="959">
      <c r="A959" s="15"/>
      <c r="B959" s="15"/>
      <c r="C959" s="15"/>
      <c r="D959" s="15"/>
      <c r="E959" s="1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7"/>
      <c r="AB959" s="15"/>
      <c r="AF959" s="7"/>
    </row>
    <row r="960">
      <c r="A960" s="15"/>
      <c r="B960" s="15"/>
      <c r="C960" s="15"/>
      <c r="D960" s="15"/>
      <c r="E960" s="1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7"/>
      <c r="AB960" s="15"/>
      <c r="AF960" s="7"/>
    </row>
    <row r="961">
      <c r="A961" s="15"/>
      <c r="B961" s="15"/>
      <c r="C961" s="15"/>
      <c r="D961" s="15"/>
      <c r="E961" s="1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7"/>
      <c r="AB961" s="15"/>
      <c r="AF961" s="7"/>
    </row>
    <row r="962">
      <c r="A962" s="15"/>
      <c r="B962" s="15"/>
      <c r="C962" s="15"/>
      <c r="D962" s="15"/>
      <c r="E962" s="1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7"/>
      <c r="AB962" s="15"/>
      <c r="AF962" s="7"/>
    </row>
    <row r="963">
      <c r="A963" s="15"/>
      <c r="B963" s="15"/>
      <c r="C963" s="15"/>
      <c r="D963" s="15"/>
      <c r="E963" s="1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7"/>
      <c r="AB963" s="15"/>
      <c r="AF963" s="7"/>
    </row>
    <row r="964">
      <c r="A964" s="15"/>
      <c r="B964" s="15"/>
      <c r="C964" s="15"/>
      <c r="D964" s="15"/>
      <c r="E964" s="1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7"/>
      <c r="AB964" s="15"/>
      <c r="AF964" s="7"/>
    </row>
    <row r="965">
      <c r="A965" s="15"/>
      <c r="B965" s="15"/>
      <c r="C965" s="15"/>
      <c r="D965" s="15"/>
      <c r="E965" s="1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7"/>
      <c r="AB965" s="15"/>
      <c r="AF965" s="7"/>
    </row>
    <row r="966">
      <c r="A966" s="15"/>
      <c r="B966" s="15"/>
      <c r="C966" s="15"/>
      <c r="D966" s="15"/>
      <c r="E966" s="1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7"/>
      <c r="AB966" s="15"/>
      <c r="AF966" s="7"/>
    </row>
    <row r="967">
      <c r="A967" s="15"/>
      <c r="B967" s="15"/>
      <c r="C967" s="15"/>
      <c r="D967" s="15"/>
      <c r="E967" s="1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7"/>
      <c r="AB967" s="15"/>
      <c r="AF967" s="7"/>
    </row>
    <row r="968">
      <c r="A968" s="15"/>
      <c r="B968" s="15"/>
      <c r="C968" s="15"/>
      <c r="D968" s="15"/>
      <c r="E968" s="1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7"/>
      <c r="AB968" s="15"/>
      <c r="AF968" s="7"/>
    </row>
    <row r="969">
      <c r="A969" s="15"/>
      <c r="B969" s="15"/>
      <c r="C969" s="15"/>
      <c r="D969" s="15"/>
      <c r="E969" s="1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7"/>
      <c r="AB969" s="15"/>
      <c r="AF969" s="7"/>
    </row>
    <row r="970">
      <c r="A970" s="15"/>
      <c r="B970" s="15"/>
      <c r="C970" s="15"/>
      <c r="D970" s="15"/>
      <c r="E970" s="1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7"/>
      <c r="AB970" s="15"/>
      <c r="AF970" s="7"/>
    </row>
    <row r="971">
      <c r="A971" s="15"/>
      <c r="B971" s="15"/>
      <c r="C971" s="15"/>
      <c r="D971" s="15"/>
      <c r="E971" s="1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7"/>
      <c r="AB971" s="15"/>
      <c r="AF971" s="7"/>
    </row>
    <row r="972">
      <c r="A972" s="15"/>
      <c r="B972" s="15"/>
      <c r="C972" s="15"/>
      <c r="D972" s="15"/>
      <c r="E972" s="1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7"/>
      <c r="AB972" s="15"/>
      <c r="AF972" s="7"/>
    </row>
    <row r="973">
      <c r="A973" s="15"/>
      <c r="B973" s="15"/>
      <c r="C973" s="15"/>
      <c r="D973" s="15"/>
      <c r="E973" s="1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7"/>
      <c r="AB973" s="15"/>
      <c r="AF973" s="7"/>
    </row>
    <row r="974">
      <c r="A974" s="15"/>
      <c r="B974" s="15"/>
      <c r="C974" s="15"/>
      <c r="D974" s="15"/>
      <c r="E974" s="1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7"/>
      <c r="AB974" s="15"/>
      <c r="AF974" s="7"/>
    </row>
    <row r="975">
      <c r="A975" s="15"/>
      <c r="B975" s="15"/>
      <c r="C975" s="15"/>
      <c r="D975" s="15"/>
      <c r="E975" s="1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7"/>
      <c r="AB975" s="15"/>
      <c r="AF975" s="7"/>
    </row>
    <row r="976">
      <c r="A976" s="15"/>
      <c r="B976" s="15"/>
      <c r="C976" s="15"/>
      <c r="D976" s="15"/>
      <c r="E976" s="1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7"/>
      <c r="AB976" s="15"/>
      <c r="AF976" s="7"/>
    </row>
    <row r="977">
      <c r="A977" s="15"/>
      <c r="B977" s="15"/>
      <c r="C977" s="15"/>
      <c r="D977" s="15"/>
      <c r="E977" s="1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7"/>
      <c r="AB977" s="15"/>
      <c r="AF977" s="7"/>
    </row>
    <row r="978">
      <c r="A978" s="15"/>
      <c r="B978" s="15"/>
      <c r="C978" s="15"/>
      <c r="D978" s="15"/>
      <c r="E978" s="1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7"/>
      <c r="AB978" s="15"/>
      <c r="AF978" s="7"/>
    </row>
    <row r="979">
      <c r="A979" s="15"/>
      <c r="B979" s="15"/>
      <c r="C979" s="15"/>
      <c r="D979" s="15"/>
      <c r="E979" s="1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7"/>
      <c r="AB979" s="15"/>
      <c r="AF979" s="7"/>
    </row>
    <row r="980">
      <c r="A980" s="15"/>
      <c r="B980" s="15"/>
      <c r="C980" s="15"/>
      <c r="D980" s="15"/>
      <c r="E980" s="1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7"/>
      <c r="AB980" s="15"/>
      <c r="AF980" s="7"/>
    </row>
    <row r="981">
      <c r="A981" s="15"/>
      <c r="B981" s="15"/>
      <c r="C981" s="15"/>
      <c r="D981" s="15"/>
      <c r="E981" s="1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7"/>
      <c r="AB981" s="15"/>
      <c r="AF981" s="7"/>
    </row>
    <row r="982">
      <c r="A982" s="15"/>
      <c r="B982" s="15"/>
      <c r="C982" s="15"/>
      <c r="D982" s="15"/>
      <c r="E982" s="1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7"/>
      <c r="AB982" s="15"/>
      <c r="AF982" s="7"/>
    </row>
    <row r="983">
      <c r="A983" s="15"/>
      <c r="B983" s="15"/>
      <c r="C983" s="15"/>
      <c r="D983" s="15"/>
      <c r="E983" s="1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7"/>
      <c r="AB983" s="15"/>
      <c r="AF983" s="7"/>
    </row>
    <row r="984">
      <c r="A984" s="15"/>
      <c r="B984" s="15"/>
      <c r="C984" s="15"/>
      <c r="D984" s="15"/>
      <c r="E984" s="1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7"/>
      <c r="AB984" s="15"/>
      <c r="AF984" s="7"/>
    </row>
    <row r="985">
      <c r="A985" s="15"/>
      <c r="B985" s="15"/>
      <c r="C985" s="15"/>
      <c r="D985" s="15"/>
      <c r="E985" s="1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7"/>
      <c r="AB985" s="15"/>
      <c r="AF985" s="7"/>
    </row>
    <row r="986">
      <c r="A986" s="15"/>
      <c r="B986" s="15"/>
      <c r="C986" s="15"/>
      <c r="D986" s="15"/>
      <c r="E986" s="1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7"/>
      <c r="AB986" s="15"/>
      <c r="AF986" s="7"/>
    </row>
    <row r="987">
      <c r="A987" s="15"/>
      <c r="B987" s="15"/>
      <c r="C987" s="15"/>
      <c r="D987" s="15"/>
      <c r="E987" s="1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7"/>
      <c r="AB987" s="15"/>
      <c r="AF987" s="7"/>
    </row>
    <row r="988">
      <c r="A988" s="15"/>
      <c r="B988" s="15"/>
      <c r="C988" s="15"/>
      <c r="D988" s="15"/>
      <c r="E988" s="1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7"/>
      <c r="AB988" s="15"/>
      <c r="AF988" s="7"/>
    </row>
    <row r="989">
      <c r="A989" s="15"/>
      <c r="B989" s="15"/>
      <c r="C989" s="15"/>
      <c r="D989" s="15"/>
      <c r="E989" s="1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7"/>
      <c r="AB989" s="15"/>
      <c r="AF989" s="7"/>
    </row>
    <row r="990">
      <c r="A990" s="15"/>
      <c r="B990" s="15"/>
      <c r="C990" s="15"/>
      <c r="D990" s="15"/>
      <c r="E990" s="1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7"/>
      <c r="AB990" s="15"/>
      <c r="AF990" s="7"/>
    </row>
    <row r="991">
      <c r="A991" s="15"/>
      <c r="B991" s="15"/>
      <c r="C991" s="15"/>
      <c r="D991" s="15"/>
      <c r="E991" s="1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7"/>
      <c r="AB991" s="15"/>
      <c r="AF991" s="7"/>
    </row>
    <row r="992">
      <c r="A992" s="15"/>
      <c r="B992" s="15"/>
      <c r="C992" s="15"/>
      <c r="D992" s="15"/>
      <c r="E992" s="1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7"/>
      <c r="AB992" s="15"/>
      <c r="AF992" s="7"/>
    </row>
    <row r="993">
      <c r="A993" s="15"/>
      <c r="B993" s="15"/>
      <c r="C993" s="15"/>
      <c r="D993" s="15"/>
      <c r="E993" s="1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7"/>
      <c r="AB993" s="15"/>
      <c r="AF993" s="7"/>
    </row>
    <row r="994">
      <c r="A994" s="15"/>
      <c r="B994" s="15"/>
      <c r="C994" s="15"/>
      <c r="D994" s="15"/>
      <c r="E994" s="1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7"/>
      <c r="AB994" s="15"/>
      <c r="AF994" s="7"/>
    </row>
    <row r="995">
      <c r="A995" s="15"/>
      <c r="B995" s="15"/>
      <c r="C995" s="15"/>
      <c r="D995" s="15"/>
      <c r="E995" s="1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7"/>
      <c r="AB995" s="15"/>
      <c r="AF995" s="7"/>
    </row>
    <row r="996">
      <c r="A996" s="15"/>
      <c r="B996" s="15"/>
      <c r="C996" s="15"/>
      <c r="D996" s="15"/>
      <c r="E996" s="1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7"/>
      <c r="AB996" s="15"/>
      <c r="AF996" s="7"/>
    </row>
    <row r="997">
      <c r="A997" s="15"/>
      <c r="B997" s="15"/>
      <c r="C997" s="15"/>
      <c r="D997" s="15"/>
      <c r="E997" s="1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7"/>
      <c r="AB997" s="15"/>
      <c r="AF997" s="7"/>
    </row>
    <row r="998">
      <c r="A998" s="15"/>
      <c r="B998" s="15"/>
      <c r="C998" s="15"/>
      <c r="D998" s="15"/>
      <c r="E998" s="1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7"/>
      <c r="AB998" s="15"/>
      <c r="AF998" s="7"/>
    </row>
    <row r="999">
      <c r="A999" s="15"/>
      <c r="B999" s="15"/>
      <c r="C999" s="15"/>
      <c r="D999" s="15"/>
      <c r="E999" s="1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7"/>
      <c r="AB999" s="15"/>
      <c r="AF999" s="7"/>
    </row>
  </sheetData>
  <mergeCells count="5">
    <mergeCell ref="A120:D120"/>
    <mergeCell ref="O2:R2"/>
    <mergeCell ref="A118:B118"/>
    <mergeCell ref="B1:AB1"/>
    <mergeCell ref="O121:R121"/>
  </mergeCell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0.0"/>
    <col customWidth="1" min="2" max="2" width="38.88"/>
    <col customWidth="1" min="3" max="4" width="14.0"/>
    <col customWidth="1" min="5" max="5" width="11.75"/>
    <col customWidth="1" min="6" max="6" width="10.88"/>
    <col customWidth="1" min="7" max="7" width="10.13"/>
    <col customWidth="1" min="8" max="8" width="8.25"/>
    <col customWidth="1" min="9" max="10" width="11.5"/>
    <col customWidth="1" min="11" max="19" width="8.25"/>
    <col customWidth="1" min="20" max="26" width="13.25"/>
  </cols>
  <sheetData>
    <row r="1" ht="48.75" customHeight="1">
      <c r="A1" s="2"/>
      <c r="B1" s="5" t="s">
        <v>2</v>
      </c>
      <c r="C1" s="9"/>
      <c r="D1" s="11"/>
      <c r="E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ht="39.0" customHeight="1">
      <c r="A2" s="17" t="s">
        <v>3</v>
      </c>
      <c r="B2" s="19" t="s">
        <v>4</v>
      </c>
      <c r="C2" s="17" t="s">
        <v>5</v>
      </c>
      <c r="D2" s="17" t="s">
        <v>6</v>
      </c>
      <c r="E2" s="17" t="s">
        <v>13</v>
      </c>
      <c r="F2" s="21" t="s">
        <v>14</v>
      </c>
      <c r="G2" s="21" t="s">
        <v>15</v>
      </c>
      <c r="H2" s="15"/>
      <c r="I2" s="23"/>
      <c r="K2" s="15"/>
      <c r="L2" s="15"/>
      <c r="M2" s="15"/>
      <c r="N2" s="15"/>
      <c r="O2" s="15"/>
      <c r="P2" s="15"/>
      <c r="Q2" s="15"/>
      <c r="R2" s="15"/>
      <c r="S2" s="15"/>
    </row>
    <row r="3" ht="26.25" customHeight="1">
      <c r="A3" s="25">
        <v>1000.0</v>
      </c>
      <c r="B3" s="25" t="s">
        <v>19</v>
      </c>
      <c r="C3" s="25" t="s">
        <v>20</v>
      </c>
      <c r="D3" s="25" t="s">
        <v>20</v>
      </c>
      <c r="E3" s="13"/>
      <c r="F3" s="15"/>
      <c r="G3" s="15"/>
      <c r="H3" s="15"/>
      <c r="I3" s="23"/>
      <c r="J3" s="23"/>
      <c r="K3" s="15"/>
      <c r="L3" s="15"/>
      <c r="M3" s="15"/>
      <c r="N3" s="15"/>
      <c r="O3" s="15"/>
      <c r="P3" s="15"/>
      <c r="Q3" s="15"/>
      <c r="R3" s="15"/>
      <c r="S3" s="15"/>
    </row>
    <row r="4" ht="15.0" customHeight="1">
      <c r="A4" s="27">
        <v>1100.0</v>
      </c>
      <c r="B4" s="29" t="s">
        <v>21</v>
      </c>
      <c r="C4" s="34">
        <f t="shared" ref="C4:D4" si="1">C5</f>
        <v>18846379.2</v>
      </c>
      <c r="D4" s="34">
        <f t="shared" si="1"/>
        <v>18729399</v>
      </c>
      <c r="E4" s="13"/>
      <c r="F4" s="15"/>
      <c r="G4" s="15"/>
      <c r="H4" s="37">
        <f>C4-D4</f>
        <v>116980.2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>
      <c r="A5" s="39">
        <v>1131.0</v>
      </c>
      <c r="B5" s="42" t="s">
        <v>26</v>
      </c>
      <c r="C5" s="44">
        <v>1.88463792E7</v>
      </c>
      <c r="D5" s="46">
        <v>1.8729399E7</v>
      </c>
      <c r="E5" s="48">
        <v>1.927698396E7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>
      <c r="A6" s="50">
        <v>1300.0</v>
      </c>
      <c r="B6" s="29" t="s">
        <v>27</v>
      </c>
      <c r="C6" s="34">
        <f t="shared" ref="C6:D6" si="2">SUM(C7:C9)</f>
        <v>3008069.14</v>
      </c>
      <c r="D6" s="34">
        <f t="shared" si="2"/>
        <v>2981028.52</v>
      </c>
      <c r="E6" s="13"/>
      <c r="F6" s="15"/>
      <c r="G6" s="15"/>
      <c r="H6" s="37">
        <f>C6-D6</f>
        <v>27040.62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ht="26.25" customHeight="1">
      <c r="A7" s="39">
        <v>1311.0</v>
      </c>
      <c r="B7" s="42" t="s">
        <v>28</v>
      </c>
      <c r="C7" s="44">
        <v>128761.19999999995</v>
      </c>
      <c r="D7" s="46">
        <v>119591.52</v>
      </c>
      <c r="E7" s="48">
        <v>120747.25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>
      <c r="A8" s="39">
        <v>1321.0</v>
      </c>
      <c r="B8" s="42" t="s">
        <v>29</v>
      </c>
      <c r="C8" s="44">
        <v>261755.27</v>
      </c>
      <c r="D8" s="46">
        <v>260131.0</v>
      </c>
      <c r="E8" s="48">
        <v>264769.02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>
      <c r="A9" s="39">
        <v>1322.0</v>
      </c>
      <c r="B9" s="42" t="s">
        <v>30</v>
      </c>
      <c r="C9" s="53">
        <v>2617552.67</v>
      </c>
      <c r="D9" s="46">
        <v>2601306.0</v>
      </c>
      <c r="E9" s="48">
        <v>2671852.73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>
      <c r="A10" s="50">
        <v>1400.0</v>
      </c>
      <c r="B10" s="29" t="s">
        <v>31</v>
      </c>
      <c r="C10" s="34">
        <f t="shared" ref="C10:D10" si="3">SUM(C11:C15)</f>
        <v>5762452.9</v>
      </c>
      <c r="D10" s="34">
        <f t="shared" si="3"/>
        <v>4696892</v>
      </c>
      <c r="E10" s="13"/>
      <c r="F10" s="15"/>
      <c r="G10" s="15"/>
      <c r="H10" s="37">
        <f>C10-D10</f>
        <v>1065560.9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>
      <c r="A11" s="39">
        <v>1411.0</v>
      </c>
      <c r="B11" s="42" t="s">
        <v>32</v>
      </c>
      <c r="C11" s="57">
        <v>904626.2</v>
      </c>
      <c r="D11" s="46">
        <v>899012.0</v>
      </c>
      <c r="E11" s="48">
        <v>881088.6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>
      <c r="A12" s="39">
        <v>1421.0</v>
      </c>
      <c r="B12" s="42" t="s">
        <v>33</v>
      </c>
      <c r="C12" s="44">
        <v>565391.38</v>
      </c>
      <c r="D12" s="46">
        <v>561882.0</v>
      </c>
      <c r="E12" s="48">
        <v>577676.37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>
      <c r="A13" s="39">
        <v>1431.0</v>
      </c>
      <c r="B13" s="42" t="s">
        <v>34</v>
      </c>
      <c r="C13" s="44">
        <v>3863507.74</v>
      </c>
      <c r="D13" s="46">
        <v>2809410.0</v>
      </c>
      <c r="E13" s="48">
        <v>2615443.94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26.25" customHeight="1">
      <c r="A14" s="39">
        <v>1432.0</v>
      </c>
      <c r="B14" s="42" t="s">
        <v>35</v>
      </c>
      <c r="C14" s="44">
        <v>376927.58</v>
      </c>
      <c r="D14" s="46">
        <v>374588.0</v>
      </c>
      <c r="E14" s="48">
        <v>367725.41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>
      <c r="A15" s="59">
        <v>1441.0</v>
      </c>
      <c r="B15" s="42" t="s">
        <v>36</v>
      </c>
      <c r="C15" s="60">
        <v>52000.0</v>
      </c>
      <c r="D15" s="46">
        <v>52000.0</v>
      </c>
      <c r="E15" s="48">
        <v>46897.45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>
      <c r="A16" s="27">
        <v>1500.0</v>
      </c>
      <c r="B16" s="29" t="s">
        <v>37</v>
      </c>
      <c r="C16" s="61">
        <f t="shared" ref="C16:D16" si="4">SUM(C17)</f>
        <v>0</v>
      </c>
      <c r="D16" s="62">
        <f t="shared" si="4"/>
        <v>15000</v>
      </c>
      <c r="E16" s="13"/>
      <c r="F16" s="15"/>
      <c r="G16" s="15"/>
      <c r="H16" s="37">
        <f>C16-D16</f>
        <v>-15000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>
      <c r="A17" s="59">
        <v>1551.0</v>
      </c>
      <c r="B17" s="42" t="s">
        <v>38</v>
      </c>
      <c r="C17" s="63">
        <v>0.0</v>
      </c>
      <c r="D17" s="46">
        <v>15000.0</v>
      </c>
      <c r="E17" s="48">
        <v>29540.0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>
      <c r="A18" s="50">
        <v>1600.0</v>
      </c>
      <c r="B18" s="29" t="s">
        <v>39</v>
      </c>
      <c r="C18" s="34">
        <f t="shared" ref="C18:D18" si="5">SUM(C19)</f>
        <v>11142.33</v>
      </c>
      <c r="D18" s="34">
        <f t="shared" si="5"/>
        <v>73136</v>
      </c>
      <c r="E18" s="13"/>
      <c r="F18" s="15"/>
      <c r="G18" s="15"/>
      <c r="H18" s="37">
        <f>C18-D18</f>
        <v>-61993.67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>
      <c r="A19" s="39">
        <v>1611.0</v>
      </c>
      <c r="B19" s="42" t="s">
        <v>40</v>
      </c>
      <c r="C19" s="64">
        <f>J25-1104105</f>
        <v>11142.33</v>
      </c>
      <c r="D19" s="65">
        <f>72817+351-32</f>
        <v>73136</v>
      </c>
      <c r="E19" s="13">
        <v>73021.36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>
      <c r="A20" s="50">
        <v>1700.0</v>
      </c>
      <c r="B20" s="29" t="s">
        <v>41</v>
      </c>
      <c r="C20" s="34">
        <f t="shared" ref="C20:D20" si="6">SUM(C21:C23)</f>
        <v>2806455.52</v>
      </c>
      <c r="D20" s="34">
        <f t="shared" si="6"/>
        <v>2823796.68</v>
      </c>
      <c r="E20" s="13"/>
      <c r="F20" s="15"/>
      <c r="G20" s="15"/>
      <c r="H20" s="37">
        <f t="shared" ref="H20:H24" si="7">C20-D20</f>
        <v>-17341.16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>
      <c r="A21" s="39">
        <v>1712.0</v>
      </c>
      <c r="B21" s="42" t="s">
        <v>42</v>
      </c>
      <c r="C21" s="44">
        <v>1250029.32</v>
      </c>
      <c r="D21" s="46">
        <v>1265357.0</v>
      </c>
      <c r="E21" s="48">
        <v>1294438.6</v>
      </c>
      <c r="F21" s="15"/>
      <c r="G21" s="15"/>
      <c r="H21" s="67">
        <f t="shared" si="7"/>
        <v>-15327.68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>
      <c r="A22" s="39">
        <v>1713.0</v>
      </c>
      <c r="B22" s="42" t="s">
        <v>43</v>
      </c>
      <c r="C22" s="44">
        <v>789264.0</v>
      </c>
      <c r="D22" s="46">
        <v>793051.68</v>
      </c>
      <c r="E22" s="48">
        <v>823001.93</v>
      </c>
      <c r="F22" s="15"/>
      <c r="G22" s="15"/>
      <c r="H22" s="67">
        <f t="shared" si="7"/>
        <v>-3787.68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>
      <c r="A23" s="39">
        <v>1715.0</v>
      </c>
      <c r="B23" s="42" t="s">
        <v>44</v>
      </c>
      <c r="C23" s="68">
        <v>767162.2</v>
      </c>
      <c r="D23" s="46">
        <v>765388.0</v>
      </c>
      <c r="E23" s="48">
        <v>742126.21</v>
      </c>
      <c r="F23" s="15"/>
      <c r="G23" s="15"/>
      <c r="H23" s="67">
        <f t="shared" si="7"/>
        <v>1774.2</v>
      </c>
      <c r="I23" s="15"/>
      <c r="J23" s="69">
        <v>935167.33</v>
      </c>
      <c r="K23" s="23" t="s">
        <v>45</v>
      </c>
      <c r="L23" s="15"/>
      <c r="M23" s="15"/>
      <c r="N23" s="15"/>
      <c r="O23" s="15"/>
      <c r="P23" s="15"/>
      <c r="Q23" s="15"/>
      <c r="R23" s="15"/>
      <c r="S23" s="15"/>
    </row>
    <row r="24">
      <c r="A24" s="25"/>
      <c r="B24" s="25" t="s">
        <v>46</v>
      </c>
      <c r="C24" s="71">
        <f t="shared" ref="C24:D24" si="8">C4+C6+C10+C16+C18+C20</f>
        <v>30434499.09</v>
      </c>
      <c r="D24" s="72">
        <f t="shared" si="8"/>
        <v>29319252.2</v>
      </c>
      <c r="E24" s="48">
        <v>3.0006963E7</v>
      </c>
      <c r="F24" s="74">
        <v>2.9319252E7</v>
      </c>
      <c r="G24" s="37">
        <f>C24-F24</f>
        <v>1115247.09</v>
      </c>
      <c r="H24" s="37">
        <f t="shared" si="7"/>
        <v>1115246.89</v>
      </c>
      <c r="I24" s="15"/>
      <c r="J24" s="15">
        <f>158940+21140</f>
        <v>180080</v>
      </c>
      <c r="K24" s="23" t="s">
        <v>47</v>
      </c>
      <c r="L24" s="15"/>
      <c r="M24" s="15"/>
      <c r="N24" s="15"/>
      <c r="O24" s="15"/>
      <c r="P24" s="15"/>
      <c r="Q24" s="15"/>
      <c r="R24" s="15"/>
      <c r="S24" s="15"/>
    </row>
    <row r="25">
      <c r="A25" s="75">
        <v>2000.0</v>
      </c>
      <c r="B25" s="25" t="s">
        <v>48</v>
      </c>
      <c r="C25" s="25"/>
      <c r="D25" s="25"/>
      <c r="E25" s="13"/>
      <c r="F25" s="15"/>
      <c r="G25" s="23"/>
      <c r="H25" s="15"/>
      <c r="I25" s="15"/>
      <c r="J25" s="69">
        <f>SUM(J23:J24)</f>
        <v>1115247.33</v>
      </c>
      <c r="K25" s="15"/>
      <c r="L25" s="15"/>
      <c r="M25" s="15"/>
      <c r="N25" s="15"/>
      <c r="O25" s="15"/>
      <c r="P25" s="15"/>
      <c r="Q25" s="15"/>
      <c r="R25" s="15"/>
      <c r="S25" s="15"/>
    </row>
    <row r="26" ht="26.25" customHeight="1">
      <c r="A26" s="27">
        <v>2100.0</v>
      </c>
      <c r="B26" s="29" t="s">
        <v>49</v>
      </c>
      <c r="C26" s="76">
        <f t="shared" ref="C26:D26" si="9">SUM(C27:C33)</f>
        <v>227500</v>
      </c>
      <c r="D26" s="76">
        <f t="shared" si="9"/>
        <v>244000</v>
      </c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>
      <c r="A27" s="39">
        <v>2111.0</v>
      </c>
      <c r="B27" s="77" t="s">
        <v>50</v>
      </c>
      <c r="C27" s="46">
        <v>40000.0</v>
      </c>
      <c r="D27" s="46">
        <v>40000.0</v>
      </c>
      <c r="E27" s="79">
        <v>37135.01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>
      <c r="A28" s="39">
        <v>2121.0</v>
      </c>
      <c r="B28" s="77" t="s">
        <v>51</v>
      </c>
      <c r="C28" s="46">
        <v>3500.0</v>
      </c>
      <c r="D28" s="46">
        <v>3500.0</v>
      </c>
      <c r="E28" s="13">
        <v>0.0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>
      <c r="A29" s="39">
        <v>2131.0</v>
      </c>
      <c r="B29" s="77" t="s">
        <v>52</v>
      </c>
      <c r="C29" s="46">
        <v>12000.0</v>
      </c>
      <c r="D29" s="46">
        <v>10000.0</v>
      </c>
      <c r="E29" s="79">
        <v>37135.01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ht="25.5" customHeight="1">
      <c r="A30" s="39">
        <v>2141.0</v>
      </c>
      <c r="B30" s="77" t="s">
        <v>53</v>
      </c>
      <c r="C30" s="46">
        <v>80500.0</v>
      </c>
      <c r="D30" s="46">
        <v>100000.0</v>
      </c>
      <c r="E30" s="79">
        <v>129413.44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>
      <c r="A31" s="39">
        <v>2151.0</v>
      </c>
      <c r="B31" s="77" t="s">
        <v>54</v>
      </c>
      <c r="C31" s="46">
        <v>8000.0</v>
      </c>
      <c r="D31" s="46">
        <v>20000.0</v>
      </c>
      <c r="E31" s="79">
        <v>23107.72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>
      <c r="A32" s="39">
        <v>2161.0</v>
      </c>
      <c r="B32" s="77" t="s">
        <v>55</v>
      </c>
      <c r="C32" s="46">
        <v>80000.0</v>
      </c>
      <c r="D32" s="46">
        <v>67000.0</v>
      </c>
      <c r="E32" s="79">
        <v>67169.65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>
      <c r="A33" s="39">
        <v>2171.0</v>
      </c>
      <c r="B33" s="81" t="s">
        <v>56</v>
      </c>
      <c r="C33" s="46">
        <v>3500.0</v>
      </c>
      <c r="D33" s="46">
        <v>3500.0</v>
      </c>
      <c r="E33" s="13">
        <v>0.0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>
      <c r="A34" s="50">
        <v>2200.0</v>
      </c>
      <c r="B34" s="82" t="s">
        <v>58</v>
      </c>
      <c r="C34" s="76">
        <f t="shared" ref="C34:D34" si="10">SUM(C35:C37)</f>
        <v>105000</v>
      </c>
      <c r="D34" s="76">
        <f t="shared" si="10"/>
        <v>163000</v>
      </c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ht="25.5" customHeight="1">
      <c r="A35" s="83">
        <v>2214.0</v>
      </c>
      <c r="B35" s="81" t="s">
        <v>62</v>
      </c>
      <c r="C35" s="46">
        <f>3000+40000</f>
        <v>43000</v>
      </c>
      <c r="D35" s="46">
        <v>85000.0</v>
      </c>
      <c r="E35" s="79">
        <v>67169.65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ht="25.5" customHeight="1">
      <c r="A36" s="83">
        <v>2216.0</v>
      </c>
      <c r="B36" s="81" t="s">
        <v>64</v>
      </c>
      <c r="C36" s="46">
        <f>18000+40000</f>
        <v>58000</v>
      </c>
      <c r="D36" s="46">
        <v>76000.0</v>
      </c>
      <c r="E36" s="79">
        <v>65306.63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>
      <c r="A37" s="39">
        <v>2231.0</v>
      </c>
      <c r="B37" s="77" t="s">
        <v>66</v>
      </c>
      <c r="C37" s="46">
        <v>4000.0</v>
      </c>
      <c r="D37" s="46">
        <v>2000.0</v>
      </c>
      <c r="E37" s="79">
        <v>25983.62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ht="25.5" customHeight="1">
      <c r="A38" s="50">
        <v>2400.0</v>
      </c>
      <c r="B38" s="82" t="s">
        <v>67</v>
      </c>
      <c r="C38" s="76">
        <f t="shared" ref="C38:D38" si="11">SUM(C39:C42)</f>
        <v>75000</v>
      </c>
      <c r="D38" s="76">
        <f t="shared" si="11"/>
        <v>37000</v>
      </c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>
      <c r="A39" s="39">
        <v>2451.0</v>
      </c>
      <c r="B39" s="77" t="s">
        <v>68</v>
      </c>
      <c r="C39" s="46">
        <v>5000.0</v>
      </c>
      <c r="D39" s="46">
        <v>5000.0</v>
      </c>
      <c r="E39" s="13">
        <v>3000.0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>
      <c r="A40" s="39">
        <v>2461.0</v>
      </c>
      <c r="B40" s="77" t="s">
        <v>69</v>
      </c>
      <c r="C40" s="46">
        <v>20000.0</v>
      </c>
      <c r="D40" s="46">
        <v>5000.0</v>
      </c>
      <c r="E40" s="79">
        <v>23467.96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>
      <c r="A41" s="39">
        <v>2481.0</v>
      </c>
      <c r="B41" s="77" t="s">
        <v>70</v>
      </c>
      <c r="C41" s="46">
        <v>30000.0</v>
      </c>
      <c r="D41" s="46">
        <v>15000.0</v>
      </c>
      <c r="E41" s="79">
        <v>26000.0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ht="25.5" customHeight="1">
      <c r="A42" s="39">
        <v>2491.0</v>
      </c>
      <c r="B42" s="77" t="s">
        <v>71</v>
      </c>
      <c r="C42" s="46">
        <v>20000.0</v>
      </c>
      <c r="D42" s="46">
        <v>12000.0</v>
      </c>
      <c r="E42" s="13">
        <v>0.0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ht="25.5" customHeight="1">
      <c r="A43" s="50">
        <v>2500.0</v>
      </c>
      <c r="B43" s="82" t="s">
        <v>72</v>
      </c>
      <c r="C43" s="76">
        <f t="shared" ref="C43:D43" si="12">SUM(C44:C46)</f>
        <v>6000</v>
      </c>
      <c r="D43" s="76">
        <f t="shared" si="12"/>
        <v>14500</v>
      </c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>
      <c r="A44" s="39">
        <v>2521.0</v>
      </c>
      <c r="B44" s="77" t="s">
        <v>74</v>
      </c>
      <c r="C44" s="46">
        <v>4000.0</v>
      </c>
      <c r="D44" s="46">
        <v>12000.0</v>
      </c>
      <c r="E44" s="13">
        <v>0.0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>
      <c r="A45" s="59">
        <v>2531.0</v>
      </c>
      <c r="B45" s="77" t="s">
        <v>75</v>
      </c>
      <c r="C45" s="46">
        <v>1000.0</v>
      </c>
      <c r="D45" s="46">
        <v>1000.0</v>
      </c>
      <c r="E45" s="79">
        <v>585.92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>
      <c r="A46" s="59">
        <v>2541.0</v>
      </c>
      <c r="B46" s="77" t="s">
        <v>77</v>
      </c>
      <c r="C46" s="46">
        <v>1000.0</v>
      </c>
      <c r="D46" s="46">
        <v>1500.0</v>
      </c>
      <c r="E46" s="79">
        <v>355.92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>
      <c r="A47" s="50">
        <v>2600.0</v>
      </c>
      <c r="B47" s="82" t="s">
        <v>78</v>
      </c>
      <c r="C47" s="76">
        <f t="shared" ref="C47:D47" si="13">SUM(C48:C49)</f>
        <v>65000</v>
      </c>
      <c r="D47" s="76">
        <f t="shared" si="13"/>
        <v>70500</v>
      </c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ht="38.25" customHeight="1">
      <c r="A48" s="83">
        <v>2612.0</v>
      </c>
      <c r="B48" s="81" t="s">
        <v>79</v>
      </c>
      <c r="C48" s="46">
        <v>60000.0</v>
      </c>
      <c r="D48" s="46">
        <v>60000.0</v>
      </c>
      <c r="E48" s="79">
        <v>75000.0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ht="25.5" customHeight="1">
      <c r="A49" s="83">
        <v>2614.0</v>
      </c>
      <c r="B49" s="81" t="s">
        <v>80</v>
      </c>
      <c r="C49" s="46">
        <v>5000.0</v>
      </c>
      <c r="D49" s="46">
        <v>10500.0</v>
      </c>
      <c r="E49" s="79">
        <v>4021.6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ht="25.5" customHeight="1">
      <c r="A50" s="50">
        <v>2700.0</v>
      </c>
      <c r="B50" s="82" t="s">
        <v>81</v>
      </c>
      <c r="C50" s="76">
        <f t="shared" ref="C50:D50" si="14">SUM(C51:C52)</f>
        <v>6000</v>
      </c>
      <c r="D50" s="76">
        <f t="shared" si="14"/>
        <v>6000</v>
      </c>
      <c r="E50" s="1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>
      <c r="A51" s="39">
        <v>2721.0</v>
      </c>
      <c r="B51" s="77" t="s">
        <v>82</v>
      </c>
      <c r="C51" s="46">
        <v>2500.0</v>
      </c>
      <c r="D51" s="46">
        <v>2500.0</v>
      </c>
      <c r="E51" s="79">
        <v>1916.2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>
      <c r="A52" s="39">
        <v>2751.0</v>
      </c>
      <c r="B52" s="88" t="s">
        <v>83</v>
      </c>
      <c r="C52" s="46">
        <v>3500.0</v>
      </c>
      <c r="D52" s="46">
        <v>3500.0</v>
      </c>
      <c r="E52" s="13">
        <v>0.0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ht="25.5" customHeight="1">
      <c r="A53" s="50">
        <v>2900.0</v>
      </c>
      <c r="B53" s="82" t="s">
        <v>85</v>
      </c>
      <c r="C53" s="76">
        <f t="shared" ref="C53:D53" si="15">SUM(C54:C59)</f>
        <v>103500</v>
      </c>
      <c r="D53" s="76">
        <f t="shared" si="15"/>
        <v>81000</v>
      </c>
      <c r="E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>
      <c r="A54" s="39">
        <v>2911.0</v>
      </c>
      <c r="B54" s="77" t="s">
        <v>86</v>
      </c>
      <c r="C54" s="46">
        <v>10000.0</v>
      </c>
      <c r="D54" s="46">
        <v>10000.0</v>
      </c>
      <c r="E54" s="79">
        <v>9245.98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>
      <c r="A55" s="39">
        <v>2921.0</v>
      </c>
      <c r="B55" s="77" t="s">
        <v>87</v>
      </c>
      <c r="C55" s="46">
        <v>1000.0</v>
      </c>
      <c r="D55" s="46">
        <v>5000.0</v>
      </c>
      <c r="E55" s="79">
        <v>399.0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ht="25.5" customHeight="1">
      <c r="A56" s="39">
        <v>2941.0</v>
      </c>
      <c r="B56" s="77" t="s">
        <v>88</v>
      </c>
      <c r="C56" s="46">
        <v>62500.0</v>
      </c>
      <c r="D56" s="46">
        <v>40000.0</v>
      </c>
      <c r="E56" s="79">
        <v>34425.95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ht="25.5" customHeight="1">
      <c r="A57" s="39">
        <v>2961.0</v>
      </c>
      <c r="B57" s="77" t="s">
        <v>89</v>
      </c>
      <c r="C57" s="46">
        <v>25000.0</v>
      </c>
      <c r="D57" s="46">
        <v>20000.0</v>
      </c>
      <c r="E57" s="79">
        <v>20353.8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ht="25.5" customHeight="1">
      <c r="A58" s="39">
        <v>2981.0</v>
      </c>
      <c r="B58" s="77" t="s">
        <v>90</v>
      </c>
      <c r="C58" s="46">
        <v>4000.0</v>
      </c>
      <c r="D58" s="46">
        <v>5000.0</v>
      </c>
      <c r="E58" s="13">
        <v>0.0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ht="25.5" customHeight="1">
      <c r="A59" s="39">
        <v>2991.0</v>
      </c>
      <c r="B59" s="77" t="s">
        <v>91</v>
      </c>
      <c r="C59" s="46">
        <v>1000.0</v>
      </c>
      <c r="D59" s="46">
        <v>1000.0</v>
      </c>
      <c r="E59" s="13">
        <v>0.0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>
      <c r="A60" s="25"/>
      <c r="B60" s="25" t="s">
        <v>92</v>
      </c>
      <c r="C60" s="91">
        <f t="shared" ref="C60:D60" si="16">C26+C34+C38+C43+C47+C50+C53</f>
        <v>588000</v>
      </c>
      <c r="D60" s="91">
        <f t="shared" si="16"/>
        <v>616000</v>
      </c>
      <c r="E60" s="79">
        <v>688433.72</v>
      </c>
      <c r="F60" s="93"/>
      <c r="G60" s="15"/>
      <c r="H60" s="95">
        <f>C60-D60</f>
        <v>-28000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>
      <c r="A61" s="25">
        <v>3000.0</v>
      </c>
      <c r="B61" s="25" t="s">
        <v>94</v>
      </c>
      <c r="C61" s="25"/>
      <c r="D61" s="25"/>
      <c r="E61" s="1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>
      <c r="A62" s="97">
        <v>3100.0</v>
      </c>
      <c r="B62" s="98" t="s">
        <v>95</v>
      </c>
      <c r="C62" s="100">
        <f t="shared" ref="C62:D62" si="17">SUM(C63:C71)</f>
        <v>614000</v>
      </c>
      <c r="D62" s="100">
        <f t="shared" si="17"/>
        <v>239000</v>
      </c>
      <c r="E62" s="1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>
      <c r="A63" s="101">
        <v>3111.0</v>
      </c>
      <c r="B63" s="103" t="s">
        <v>96</v>
      </c>
      <c r="C63" s="104">
        <v>200000.0</v>
      </c>
      <c r="D63" s="104">
        <v>120000.0</v>
      </c>
      <c r="E63" s="79">
        <v>85604.05</v>
      </c>
      <c r="F63" s="15"/>
      <c r="G63" s="23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>
      <c r="A64" s="101">
        <v>3121.0</v>
      </c>
      <c r="B64" s="103" t="s">
        <v>97</v>
      </c>
      <c r="C64" s="104">
        <v>5000.0</v>
      </c>
      <c r="D64" s="104">
        <v>5000.0</v>
      </c>
      <c r="E64" s="13">
        <v>0.0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>
      <c r="A65" s="101">
        <v>3131.0</v>
      </c>
      <c r="B65" s="103" t="s">
        <v>98</v>
      </c>
      <c r="C65" s="104">
        <v>35000.0</v>
      </c>
      <c r="D65" s="104">
        <v>5000.0</v>
      </c>
      <c r="E65" s="13">
        <v>0.0</v>
      </c>
      <c r="F65" s="15"/>
      <c r="G65" s="15"/>
      <c r="H65" s="2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>
      <c r="A66" s="101">
        <v>3141.0</v>
      </c>
      <c r="B66" s="103" t="s">
        <v>99</v>
      </c>
      <c r="C66" s="104">
        <v>80000.0</v>
      </c>
      <c r="D66" s="104">
        <v>100000.0</v>
      </c>
      <c r="E66" s="79">
        <v>111616.67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ht="14.25" customHeight="1">
      <c r="A67" s="101">
        <v>3151.0</v>
      </c>
      <c r="B67" s="103" t="s">
        <v>100</v>
      </c>
      <c r="C67" s="104">
        <v>3000.0</v>
      </c>
      <c r="D67" s="104">
        <v>2000.0</v>
      </c>
      <c r="E67" s="79">
        <v>0.0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ht="38.25" customHeight="1">
      <c r="A68" s="101">
        <v>3171.0</v>
      </c>
      <c r="B68" s="103" t="s">
        <v>101</v>
      </c>
      <c r="C68" s="104">
        <v>180000.0</v>
      </c>
      <c r="D68" s="104"/>
      <c r="E68" s="13"/>
      <c r="F68" s="15"/>
      <c r="G68" s="15"/>
      <c r="H68" s="23">
        <v>118684.0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>
      <c r="A69" s="101">
        <v>3181.0</v>
      </c>
      <c r="B69" s="103" t="s">
        <v>102</v>
      </c>
      <c r="C69" s="104">
        <v>7000.0</v>
      </c>
      <c r="D69" s="104">
        <v>3000.0</v>
      </c>
      <c r="E69" s="13">
        <v>0.0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>
      <c r="A70" s="101">
        <v>3192.0</v>
      </c>
      <c r="B70" s="103" t="s">
        <v>103</v>
      </c>
      <c r="C70" s="46">
        <v>100000.0</v>
      </c>
      <c r="D70" s="104"/>
      <c r="E70" s="1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>
      <c r="A71" s="101">
        <v>3193.0</v>
      </c>
      <c r="B71" s="103" t="s">
        <v>104</v>
      </c>
      <c r="C71" s="104">
        <v>4000.0</v>
      </c>
      <c r="D71" s="104">
        <v>4000.0</v>
      </c>
      <c r="E71" s="13">
        <v>12500.0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ht="25.5" customHeight="1">
      <c r="A72" s="107">
        <v>3300.0</v>
      </c>
      <c r="B72" s="108" t="s">
        <v>105</v>
      </c>
      <c r="C72" s="100">
        <f t="shared" ref="C72:D72" si="18">SUM(C73:C79)</f>
        <v>3023484</v>
      </c>
      <c r="D72" s="100">
        <f t="shared" si="18"/>
        <v>3071000</v>
      </c>
      <c r="E72" s="1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ht="25.5" customHeight="1">
      <c r="A73" s="101">
        <v>3311.0</v>
      </c>
      <c r="B73" s="103" t="s">
        <v>106</v>
      </c>
      <c r="C73" s="104">
        <v>50000.0</v>
      </c>
      <c r="D73" s="104">
        <v>90000.0</v>
      </c>
      <c r="E73" s="79">
        <v>88624.0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ht="25.5" customHeight="1">
      <c r="A74" s="101">
        <v>3331.0</v>
      </c>
      <c r="B74" s="103" t="s">
        <v>107</v>
      </c>
      <c r="C74" s="104">
        <f>116022*22</f>
        <v>2552484</v>
      </c>
      <c r="D74" s="104">
        <f>2500000+85000</f>
        <v>2585000</v>
      </c>
      <c r="E74" s="79">
        <v>4471189.79</v>
      </c>
      <c r="F74" s="15"/>
      <c r="G74" s="111">
        <v>18184.0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>
      <c r="A75" s="101">
        <v>3342.0</v>
      </c>
      <c r="B75" s="103" t="s">
        <v>108</v>
      </c>
      <c r="C75" s="46">
        <v>130000.0</v>
      </c>
      <c r="D75" s="46">
        <v>53000.0</v>
      </c>
      <c r="E75" s="79">
        <v>54917.0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>
      <c r="A76" s="113">
        <v>3361.0</v>
      </c>
      <c r="B76" s="77" t="s">
        <v>110</v>
      </c>
      <c r="C76" s="46">
        <v>3000.0</v>
      </c>
      <c r="D76" s="111">
        <v>3000.0</v>
      </c>
      <c r="E76" s="111">
        <v>0.0</v>
      </c>
      <c r="F76" s="111"/>
      <c r="G76" s="111"/>
      <c r="H76" s="111"/>
      <c r="I76" s="111"/>
      <c r="J76" s="111"/>
      <c r="K76" s="111"/>
      <c r="L76" s="15"/>
      <c r="M76" s="15"/>
      <c r="N76" s="15"/>
      <c r="O76" s="15"/>
      <c r="P76" s="15"/>
      <c r="Q76" s="15"/>
      <c r="R76" s="15"/>
      <c r="S76" s="15"/>
    </row>
    <row r="77" ht="25.5" customHeight="1">
      <c r="A77" s="101">
        <v>3362.0</v>
      </c>
      <c r="B77" s="103" t="s">
        <v>111</v>
      </c>
      <c r="C77" s="104">
        <v>8000.0</v>
      </c>
      <c r="D77" s="104">
        <v>5000.0</v>
      </c>
      <c r="E77" s="79">
        <v>688.09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ht="25.5" customHeight="1">
      <c r="A78" s="113">
        <v>3363.0</v>
      </c>
      <c r="B78" s="77" t="s">
        <v>112</v>
      </c>
      <c r="C78" s="46">
        <f>10000+20000</f>
        <v>30000</v>
      </c>
      <c r="D78" s="46">
        <f>10000+25000</f>
        <v>35000</v>
      </c>
      <c r="E78" s="116">
        <v>47929.36</v>
      </c>
      <c r="F78" s="111"/>
      <c r="G78" s="111"/>
      <c r="H78" s="111"/>
      <c r="I78" s="111"/>
      <c r="J78" s="111"/>
      <c r="K78" s="111"/>
      <c r="L78" s="15"/>
      <c r="M78" s="15"/>
      <c r="N78" s="15"/>
      <c r="O78" s="15"/>
      <c r="P78" s="15"/>
      <c r="Q78" s="15"/>
      <c r="R78" s="15"/>
      <c r="S78" s="15"/>
    </row>
    <row r="79" ht="25.5" customHeight="1">
      <c r="A79" s="101">
        <v>3391.0</v>
      </c>
      <c r="B79" s="103" t="s">
        <v>113</v>
      </c>
      <c r="C79" s="104">
        <v>250000.0</v>
      </c>
      <c r="D79" s="104">
        <f>150000*2</f>
        <v>300000</v>
      </c>
      <c r="E79" s="13">
        <f>95000+68000</f>
        <v>163000</v>
      </c>
      <c r="F79" s="15"/>
      <c r="G79" s="23">
        <v>30000.0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ht="25.5" customHeight="1">
      <c r="A80" s="107">
        <v>3400.0</v>
      </c>
      <c r="B80" s="108" t="s">
        <v>114</v>
      </c>
      <c r="C80" s="100">
        <f t="shared" ref="C80:D80" si="19">SUM(C81:C84)</f>
        <v>237903</v>
      </c>
      <c r="D80" s="100">
        <f t="shared" si="19"/>
        <v>234000</v>
      </c>
      <c r="E80" s="13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>
      <c r="A81" s="101">
        <v>3411.0</v>
      </c>
      <c r="B81" s="119" t="s">
        <v>115</v>
      </c>
      <c r="C81" s="46">
        <v>8903.0</v>
      </c>
      <c r="D81" s="104">
        <v>9000.0</v>
      </c>
      <c r="E81" s="79">
        <v>7392.24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>
      <c r="A82" s="101">
        <v>2441.0</v>
      </c>
      <c r="B82" s="119" t="s">
        <v>116</v>
      </c>
      <c r="C82" s="46">
        <v>7000.0</v>
      </c>
      <c r="D82" s="104"/>
      <c r="E82" s="79"/>
      <c r="F82" s="15"/>
      <c r="G82" s="23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>
      <c r="A83" s="101">
        <v>3451.0</v>
      </c>
      <c r="B83" s="119" t="s">
        <v>117</v>
      </c>
      <c r="C83" s="104">
        <v>220000.0</v>
      </c>
      <c r="D83" s="104">
        <v>220000.0</v>
      </c>
      <c r="E83" s="79">
        <v>77583.9</v>
      </c>
      <c r="F83" s="15"/>
      <c r="G83" s="23">
        <v>22000.0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>
      <c r="A84" s="101">
        <v>3471.0</v>
      </c>
      <c r="B84" s="119" t="s">
        <v>118</v>
      </c>
      <c r="C84" s="104">
        <v>2000.0</v>
      </c>
      <c r="D84" s="104">
        <v>5000.0</v>
      </c>
      <c r="E84" s="79">
        <v>18513.6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ht="25.5" customHeight="1">
      <c r="A85" s="107">
        <v>3500.0</v>
      </c>
      <c r="B85" s="121" t="s">
        <v>119</v>
      </c>
      <c r="C85" s="100">
        <f t="shared" ref="C85:D85" si="20">SUM(C86:C93)</f>
        <v>1739771</v>
      </c>
      <c r="D85" s="100">
        <f t="shared" si="20"/>
        <v>1045000</v>
      </c>
      <c r="E85" s="13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ht="26.25" customHeight="1">
      <c r="A86" s="101">
        <v>3511.0</v>
      </c>
      <c r="B86" s="123" t="s">
        <v>120</v>
      </c>
      <c r="C86" s="46">
        <v>40000.0</v>
      </c>
      <c r="D86" s="46">
        <f>20000+20000</f>
        <v>40000</v>
      </c>
      <c r="E86" s="13">
        <v>25986.08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ht="25.5" customHeight="1">
      <c r="A87" s="101">
        <v>3521.0</v>
      </c>
      <c r="B87" s="119" t="s">
        <v>121</v>
      </c>
      <c r="C87" s="104">
        <v>20000.0</v>
      </c>
      <c r="D87" s="104">
        <v>5000.0</v>
      </c>
      <c r="E87" s="79">
        <v>556.8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ht="25.5" customHeight="1">
      <c r="A88" s="101">
        <v>3531.0</v>
      </c>
      <c r="B88" s="119" t="s">
        <v>122</v>
      </c>
      <c r="C88" s="46">
        <v>1278771.0</v>
      </c>
      <c r="D88" s="46">
        <v>550000.0</v>
      </c>
      <c r="E88" s="79">
        <v>839229.7</v>
      </c>
      <c r="F88" s="23"/>
      <c r="G88" s="23">
        <v>55000.0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ht="25.5" customHeight="1">
      <c r="A89" s="101">
        <v>3551.0</v>
      </c>
      <c r="B89" s="119" t="s">
        <v>124</v>
      </c>
      <c r="C89" s="46">
        <v>80000.0</v>
      </c>
      <c r="D89" s="46">
        <v>80000.0</v>
      </c>
      <c r="E89" s="79">
        <v>80638.6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ht="25.5" customHeight="1">
      <c r="A90" s="101">
        <v>3571.0</v>
      </c>
      <c r="B90" s="119" t="s">
        <v>125</v>
      </c>
      <c r="C90" s="104">
        <v>90000.0</v>
      </c>
      <c r="D90" s="104">
        <v>120000.0</v>
      </c>
      <c r="E90" s="79">
        <v>9278.09</v>
      </c>
      <c r="F90" s="15"/>
      <c r="G90" s="23">
        <v>12000.0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ht="25.5" customHeight="1">
      <c r="A91" s="101">
        <v>3572.0</v>
      </c>
      <c r="B91" s="119" t="s">
        <v>126</v>
      </c>
      <c r="C91" s="104">
        <v>10000.0</v>
      </c>
      <c r="D91" s="104">
        <v>15000.0</v>
      </c>
      <c r="E91" s="13">
        <v>0.0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>
      <c r="A92" s="101">
        <v>3581.0</v>
      </c>
      <c r="B92" s="119" t="s">
        <v>127</v>
      </c>
      <c r="C92" s="46">
        <v>206000.0</v>
      </c>
      <c r="D92" s="46">
        <v>215000.0</v>
      </c>
      <c r="E92" s="79">
        <v>205000.0</v>
      </c>
      <c r="F92" s="15"/>
      <c r="G92" s="23">
        <v>21500.0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>
      <c r="A93" s="101">
        <v>3591.0</v>
      </c>
      <c r="B93" s="119" t="s">
        <v>128</v>
      </c>
      <c r="C93" s="104">
        <v>15000.0</v>
      </c>
      <c r="D93" s="104">
        <v>20000.0</v>
      </c>
      <c r="E93" s="79">
        <v>6960.0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ht="25.5" customHeight="1">
      <c r="A94" s="107">
        <v>3600.0</v>
      </c>
      <c r="B94" s="121" t="s">
        <v>129</v>
      </c>
      <c r="C94" s="100">
        <f t="shared" ref="C94:D94" si="21">SUM(C95)</f>
        <v>18000</v>
      </c>
      <c r="D94" s="100">
        <f t="shared" si="21"/>
        <v>12000</v>
      </c>
      <c r="E94" s="13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ht="25.5" customHeight="1">
      <c r="A95" s="113">
        <v>3661.0</v>
      </c>
      <c r="B95" s="127" t="s">
        <v>130</v>
      </c>
      <c r="C95" s="46">
        <v>18000.0</v>
      </c>
      <c r="D95" s="46">
        <v>12000.0</v>
      </c>
      <c r="E95" s="79">
        <v>10390.83</v>
      </c>
      <c r="F95" s="111"/>
      <c r="G95" s="111"/>
      <c r="H95" s="111"/>
      <c r="I95" s="111"/>
      <c r="J95" s="111"/>
      <c r="K95" s="111"/>
      <c r="L95" s="15"/>
      <c r="M95" s="15"/>
      <c r="N95" s="15"/>
      <c r="O95" s="15"/>
      <c r="P95" s="15"/>
      <c r="Q95" s="15"/>
      <c r="R95" s="15"/>
      <c r="S95" s="15"/>
    </row>
    <row r="96">
      <c r="A96" s="107">
        <v>3700.0</v>
      </c>
      <c r="B96" s="108" t="s">
        <v>133</v>
      </c>
      <c r="C96" s="100">
        <f t="shared" ref="C96:D96" si="22">SUM(C97:C100)</f>
        <v>155000</v>
      </c>
      <c r="D96" s="100">
        <f t="shared" si="22"/>
        <v>265000</v>
      </c>
      <c r="E96" s="13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>
      <c r="A97" s="101">
        <v>3711.0</v>
      </c>
      <c r="B97" s="103" t="s">
        <v>135</v>
      </c>
      <c r="C97" s="104">
        <v>60000.0</v>
      </c>
      <c r="D97" s="104">
        <v>100000.0</v>
      </c>
      <c r="E97" s="79">
        <v>84275.31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>
      <c r="A98" s="101">
        <v>3721.0</v>
      </c>
      <c r="B98" s="103" t="s">
        <v>136</v>
      </c>
      <c r="C98" s="104">
        <v>5000.0</v>
      </c>
      <c r="D98" s="104">
        <v>5000.0</v>
      </c>
      <c r="E98" s="79">
        <v>5591.49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>
      <c r="A99" s="101">
        <v>3751.0</v>
      </c>
      <c r="B99" s="103" t="s">
        <v>137</v>
      </c>
      <c r="C99" s="104">
        <v>70000.0</v>
      </c>
      <c r="D99" s="104">
        <v>100000.0</v>
      </c>
      <c r="E99" s="13">
        <v>95127.78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>
      <c r="A100" s="128">
        <v>3791.0</v>
      </c>
      <c r="B100" s="123" t="s">
        <v>138</v>
      </c>
      <c r="C100" s="104">
        <v>20000.0</v>
      </c>
      <c r="D100" s="104">
        <f>60000</f>
        <v>60000</v>
      </c>
      <c r="E100" s="79">
        <v>40500.0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>
      <c r="A101" s="107">
        <v>3800.0</v>
      </c>
      <c r="B101" s="108" t="s">
        <v>139</v>
      </c>
      <c r="C101" s="100">
        <f t="shared" ref="C101:D101" si="23">SUM(C102:C103)</f>
        <v>40000</v>
      </c>
      <c r="D101" s="100">
        <f t="shared" si="23"/>
        <v>45000</v>
      </c>
      <c r="E101" s="13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>
      <c r="A102" s="113">
        <v>3831.0</v>
      </c>
      <c r="B102" s="77" t="s">
        <v>140</v>
      </c>
      <c r="C102" s="46">
        <v>20000.0</v>
      </c>
      <c r="D102" s="46">
        <v>30000.0</v>
      </c>
      <c r="E102" s="79">
        <v>4939465.98</v>
      </c>
      <c r="F102" s="111"/>
      <c r="G102" s="111"/>
      <c r="H102" s="111"/>
      <c r="I102" s="111"/>
      <c r="J102" s="111"/>
      <c r="K102" s="111"/>
      <c r="L102" s="15"/>
      <c r="M102" s="15"/>
      <c r="N102" s="15"/>
      <c r="O102" s="15"/>
      <c r="P102" s="15"/>
      <c r="Q102" s="15"/>
      <c r="R102" s="15"/>
      <c r="S102" s="15"/>
    </row>
    <row r="103">
      <c r="A103" s="101">
        <v>3851.0</v>
      </c>
      <c r="B103" s="103" t="s">
        <v>141</v>
      </c>
      <c r="C103" s="104">
        <v>20000.0</v>
      </c>
      <c r="D103" s="104">
        <v>15000.0</v>
      </c>
      <c r="E103" s="79">
        <v>8558.0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>
      <c r="A104" s="107">
        <v>3900.0</v>
      </c>
      <c r="B104" s="108" t="s">
        <v>142</v>
      </c>
      <c r="C104" s="100">
        <f t="shared" ref="C104:D104" si="24">SUM(C105:C111)</f>
        <v>697000</v>
      </c>
      <c r="D104" s="100">
        <f t="shared" si="24"/>
        <v>717000</v>
      </c>
      <c r="E104" s="13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>
      <c r="A105" s="101">
        <v>3921.0</v>
      </c>
      <c r="B105" s="119" t="s">
        <v>143</v>
      </c>
      <c r="C105" s="104">
        <v>660000.0</v>
      </c>
      <c r="D105" s="104">
        <v>660000.0</v>
      </c>
      <c r="E105" s="79">
        <v>665000.0</v>
      </c>
      <c r="F105" s="1"/>
      <c r="G105" s="1"/>
      <c r="H105" s="1"/>
      <c r="I105" s="1"/>
      <c r="J105" s="1"/>
      <c r="K105" s="1"/>
      <c r="L105" s="15"/>
      <c r="M105" s="15"/>
      <c r="N105" s="15"/>
      <c r="O105" s="15"/>
      <c r="P105" s="15"/>
      <c r="Q105" s="15"/>
      <c r="R105" s="15"/>
      <c r="S105" s="15"/>
    </row>
    <row r="106">
      <c r="A106" s="101">
        <v>3941.0</v>
      </c>
      <c r="B106" s="119" t="s">
        <v>144</v>
      </c>
      <c r="C106" s="104">
        <v>5000.0</v>
      </c>
      <c r="D106" s="104">
        <v>10000.0</v>
      </c>
      <c r="E106" s="13">
        <v>0.0</v>
      </c>
      <c r="F106" s="1"/>
      <c r="G106" s="1"/>
      <c r="H106" s="1"/>
      <c r="I106" s="1"/>
      <c r="J106" s="1"/>
      <c r="K106" s="1"/>
      <c r="L106" s="15"/>
      <c r="M106" s="15"/>
      <c r="N106" s="15"/>
      <c r="O106" s="15"/>
      <c r="P106" s="15"/>
      <c r="Q106" s="15"/>
      <c r="R106" s="15"/>
      <c r="S106" s="15"/>
    </row>
    <row r="107">
      <c r="A107" s="101">
        <v>3943.0</v>
      </c>
      <c r="B107" s="119" t="s">
        <v>145</v>
      </c>
      <c r="C107" s="104">
        <v>5000.0</v>
      </c>
      <c r="D107" s="104">
        <v>10000.0</v>
      </c>
      <c r="E107" s="13">
        <v>0.0</v>
      </c>
      <c r="F107" s="1"/>
      <c r="G107" s="1"/>
      <c r="H107" s="1"/>
      <c r="I107" s="1"/>
      <c r="J107" s="1"/>
      <c r="K107" s="1"/>
      <c r="L107" s="15"/>
      <c r="M107" s="15"/>
      <c r="N107" s="15"/>
      <c r="O107" s="15"/>
      <c r="P107" s="15"/>
      <c r="Q107" s="15"/>
      <c r="R107" s="15"/>
      <c r="S107" s="15"/>
    </row>
    <row r="108">
      <c r="A108" s="101">
        <v>3951.0</v>
      </c>
      <c r="B108" s="103" t="s">
        <v>146</v>
      </c>
      <c r="C108" s="104">
        <v>5000.0</v>
      </c>
      <c r="D108" s="104">
        <v>10000.0</v>
      </c>
      <c r="E108" s="13">
        <v>0.0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>
      <c r="A109" s="101">
        <v>3962.0</v>
      </c>
      <c r="B109" s="103" t="s">
        <v>147</v>
      </c>
      <c r="C109" s="104">
        <v>5000.0</v>
      </c>
      <c r="D109" s="104">
        <v>10000.0</v>
      </c>
      <c r="E109" s="13">
        <v>0.0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>
      <c r="A110" s="101">
        <v>3992.0</v>
      </c>
      <c r="B110" s="103" t="s">
        <v>148</v>
      </c>
      <c r="C110" s="104">
        <v>15000.0</v>
      </c>
      <c r="D110" s="104">
        <v>15000.0</v>
      </c>
      <c r="E110" s="13">
        <v>0.0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>
      <c r="A111" s="101">
        <v>3995.0</v>
      </c>
      <c r="B111" s="103" t="s">
        <v>149</v>
      </c>
      <c r="C111" s="104">
        <v>2000.0</v>
      </c>
      <c r="D111" s="104">
        <v>2000.0</v>
      </c>
      <c r="E111" s="79">
        <v>1367.5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>
      <c r="A112" s="25"/>
      <c r="B112" s="25" t="s">
        <v>150</v>
      </c>
      <c r="C112" s="91">
        <f t="shared" ref="C112:D112" si="25">C62+C72+C80+C85+C94+C96+C101+C104</f>
        <v>6525158</v>
      </c>
      <c r="D112" s="91">
        <f t="shared" si="25"/>
        <v>5628000</v>
      </c>
      <c r="E112" s="129"/>
      <c r="F112" s="23">
        <v>1.3754E7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ht="25.5" customHeight="1">
      <c r="A113" s="25">
        <v>4000.0</v>
      </c>
      <c r="B113" s="25" t="s">
        <v>152</v>
      </c>
      <c r="C113" s="25"/>
      <c r="D113" s="25"/>
      <c r="E113" s="13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>
      <c r="A114" s="101">
        <v>4419.0</v>
      </c>
      <c r="B114" s="103" t="s">
        <v>153</v>
      </c>
      <c r="C114" s="104">
        <v>12500.0</v>
      </c>
      <c r="D114" s="104">
        <v>67308.0</v>
      </c>
      <c r="E114" s="79">
        <v>67300.0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>
      <c r="A115" s="25"/>
      <c r="B115" s="25" t="s">
        <v>154</v>
      </c>
      <c r="C115" s="130">
        <f t="shared" ref="C115:D115" si="26">SUM(C114)</f>
        <v>12500</v>
      </c>
      <c r="D115" s="130">
        <f t="shared" si="26"/>
        <v>67308</v>
      </c>
      <c r="E115" s="129"/>
      <c r="F115" s="93">
        <v>67308.0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ht="25.5" customHeight="1">
      <c r="A116" s="25">
        <v>5000.0</v>
      </c>
      <c r="B116" s="25" t="s">
        <v>156</v>
      </c>
      <c r="C116" s="25"/>
      <c r="D116" s="25"/>
      <c r="E116" s="13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>
      <c r="A117" s="59">
        <v>5151.0</v>
      </c>
      <c r="B117" s="131" t="s">
        <v>157</v>
      </c>
      <c r="C117" s="46">
        <v>31000.0</v>
      </c>
      <c r="D117" s="104">
        <v>360639.0</v>
      </c>
      <c r="E117" s="79">
        <v>954724.68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hidden="1">
      <c r="A118" s="101">
        <v>5211.0</v>
      </c>
      <c r="B118" s="103" t="s">
        <v>158</v>
      </c>
      <c r="C118" s="104"/>
      <c r="D118" s="104"/>
      <c r="E118" s="13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hidden="1">
      <c r="A119" s="101">
        <v>5191.0</v>
      </c>
      <c r="B119" s="103" t="s">
        <v>159</v>
      </c>
      <c r="C119" s="104"/>
      <c r="D119" s="104">
        <v>100000.0</v>
      </c>
      <c r="E119" s="13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>
      <c r="A120" s="101">
        <v>5651.0</v>
      </c>
      <c r="B120" s="103" t="s">
        <v>160</v>
      </c>
      <c r="C120" s="104">
        <v>270000.0</v>
      </c>
      <c r="D120" s="104">
        <v>85000.0</v>
      </c>
      <c r="E120" s="79">
        <v>140211.08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ht="15.75" customHeight="1">
      <c r="A121" s="101">
        <v>5971.0</v>
      </c>
      <c r="B121" s="103" t="s">
        <v>161</v>
      </c>
      <c r="C121" s="46">
        <v>222000.0</v>
      </c>
      <c r="D121" s="104">
        <v>994816.0</v>
      </c>
      <c r="E121" s="79">
        <v>216212.74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ht="15.75" customHeight="1">
      <c r="A122" s="101">
        <v>5694.0</v>
      </c>
      <c r="B122" s="132" t="s">
        <v>162</v>
      </c>
      <c r="C122" s="46">
        <v>34000.0</v>
      </c>
      <c r="D122" s="104"/>
      <c r="E122" s="79">
        <v>216212.74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ht="15.75" customHeight="1">
      <c r="A123" s="25"/>
      <c r="B123" s="25" t="s">
        <v>163</v>
      </c>
      <c r="C123" s="133">
        <f t="shared" ref="C123:D123" si="27">SUM(C117:C122)</f>
        <v>557000</v>
      </c>
      <c r="D123" s="133">
        <f t="shared" si="27"/>
        <v>1540455</v>
      </c>
      <c r="E123" s="79">
        <v>2454693.72</v>
      </c>
      <c r="F123" s="93">
        <v>2666662.53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ht="21.75" customHeight="1">
      <c r="A124" s="135" t="s">
        <v>164</v>
      </c>
      <c r="B124" s="136"/>
      <c r="C124" s="130">
        <f t="shared" ref="C124:D124" si="28">C24+C60+C112+C115+C123</f>
        <v>38117157.09</v>
      </c>
      <c r="D124" s="130">
        <f t="shared" si="28"/>
        <v>37171015.2</v>
      </c>
      <c r="E124" s="129">
        <v>4.044017E7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ht="31.5" customHeight="1">
      <c r="A125" s="137" t="s">
        <v>165</v>
      </c>
      <c r="B125" s="138"/>
      <c r="C125" s="138"/>
      <c r="D125" s="139"/>
      <c r="E125" s="13"/>
      <c r="F125" s="13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ht="32.25" customHeight="1">
      <c r="A126" s="140"/>
      <c r="B126" s="141"/>
      <c r="C126" s="142">
        <f>C124-D124</f>
        <v>946141.89</v>
      </c>
      <c r="D126" s="1" t="s">
        <v>167</v>
      </c>
      <c r="E126" s="13"/>
      <c r="F126" s="95">
        <f>C126-H24</f>
        <v>-169105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ht="15.0" customHeight="1">
      <c r="A127" s="144" t="s">
        <v>169</v>
      </c>
      <c r="E127" s="13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>
      <c r="A128" s="1"/>
      <c r="B128" s="1"/>
      <c r="C128" s="145"/>
      <c r="D128" s="145"/>
      <c r="E128" s="13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ht="15.0" customHeight="1">
      <c r="A129" s="144" t="s">
        <v>170</v>
      </c>
      <c r="E129" s="13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>
      <c r="A130" s="1"/>
      <c r="B130" s="1"/>
      <c r="C130" s="145"/>
      <c r="D130" s="145"/>
      <c r="E130" s="13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</row>
    <row r="99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</row>
    <row r="997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</row>
    <row r="998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</row>
    <row r="999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</row>
    <row r="1000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</row>
  </sheetData>
  <mergeCells count="6">
    <mergeCell ref="A124:B124"/>
    <mergeCell ref="I2:J2"/>
    <mergeCell ref="A125:D125"/>
    <mergeCell ref="A129:D129"/>
    <mergeCell ref="B1:D1"/>
    <mergeCell ref="A127:D127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4.75"/>
    <col customWidth="1" min="2" max="2" width="38.88"/>
    <col customWidth="1" min="3" max="3" width="14.0"/>
    <col customWidth="1" min="4" max="4" width="13.5"/>
    <col customWidth="1" min="5" max="7" width="12.63"/>
    <col customWidth="1" min="8" max="16" width="8.25"/>
    <col customWidth="1" min="17" max="26" width="13.25"/>
  </cols>
  <sheetData>
    <row r="1" ht="48.75" customHeight="1">
      <c r="A1" s="2"/>
      <c r="B1" s="5" t="s">
        <v>184</v>
      </c>
      <c r="C1" s="11"/>
      <c r="D1" s="192"/>
      <c r="E1" s="192"/>
      <c r="F1" s="192"/>
      <c r="G1" s="192"/>
      <c r="H1" s="15"/>
      <c r="I1" s="15"/>
      <c r="J1" s="15"/>
      <c r="K1" s="15"/>
      <c r="L1" s="15"/>
      <c r="M1" s="15"/>
      <c r="N1" s="15"/>
      <c r="O1" s="15"/>
      <c r="P1" s="15"/>
    </row>
    <row r="2" ht="39.0" customHeight="1">
      <c r="A2" s="17" t="s">
        <v>3</v>
      </c>
      <c r="B2" s="19" t="s">
        <v>4</v>
      </c>
      <c r="C2" s="17" t="s">
        <v>185</v>
      </c>
      <c r="D2" s="193" t="s">
        <v>16</v>
      </c>
      <c r="E2" s="194"/>
      <c r="F2" s="194"/>
      <c r="G2" s="195"/>
      <c r="H2" s="15"/>
      <c r="I2" s="15"/>
      <c r="J2" s="15"/>
      <c r="K2" s="15"/>
      <c r="L2" s="15"/>
      <c r="M2" s="15"/>
      <c r="N2" s="15"/>
      <c r="O2" s="15"/>
      <c r="P2" s="15"/>
    </row>
    <row r="3" ht="26.25" customHeight="1">
      <c r="A3" s="25">
        <v>1000.0</v>
      </c>
      <c r="B3" s="25" t="s">
        <v>19</v>
      </c>
      <c r="C3" s="25" t="s">
        <v>20</v>
      </c>
      <c r="D3" s="196" t="s">
        <v>22</v>
      </c>
      <c r="E3" s="197" t="s">
        <v>23</v>
      </c>
      <c r="F3" s="197" t="s">
        <v>24</v>
      </c>
      <c r="G3" s="197" t="s">
        <v>25</v>
      </c>
      <c r="H3" s="15"/>
      <c r="I3" s="15"/>
      <c r="J3" s="15"/>
      <c r="K3" s="15"/>
      <c r="L3" s="15"/>
      <c r="M3" s="15"/>
      <c r="N3" s="15"/>
      <c r="O3" s="15"/>
      <c r="P3" s="15"/>
    </row>
    <row r="4" ht="15.0" customHeight="1">
      <c r="A4" s="27">
        <v>1100.0</v>
      </c>
      <c r="B4" s="29" t="s">
        <v>21</v>
      </c>
      <c r="C4" s="34">
        <f>C5</f>
        <v>18729399</v>
      </c>
      <c r="D4" s="192"/>
      <c r="E4" s="192"/>
      <c r="F4" s="192"/>
      <c r="G4" s="192"/>
      <c r="H4" s="15"/>
      <c r="I4" s="15"/>
      <c r="J4" s="15"/>
      <c r="K4" s="15"/>
      <c r="L4" s="15"/>
      <c r="M4" s="15"/>
      <c r="N4" s="15"/>
      <c r="O4" s="15"/>
      <c r="P4" s="15"/>
    </row>
    <row r="5">
      <c r="A5" s="39">
        <v>1131.0</v>
      </c>
      <c r="B5" s="42" t="s">
        <v>26</v>
      </c>
      <c r="C5" s="46">
        <v>1.8729399E7</v>
      </c>
      <c r="D5" s="192"/>
      <c r="E5" s="192"/>
      <c r="F5" s="192"/>
      <c r="G5" s="192"/>
      <c r="H5" s="15"/>
      <c r="I5" s="15"/>
      <c r="J5" s="15"/>
      <c r="K5" s="15"/>
      <c r="L5" s="15"/>
      <c r="M5" s="15"/>
      <c r="N5" s="15"/>
      <c r="O5" s="15"/>
      <c r="P5" s="15"/>
    </row>
    <row r="6">
      <c r="A6" s="50">
        <v>1300.0</v>
      </c>
      <c r="B6" s="29" t="s">
        <v>27</v>
      </c>
      <c r="C6" s="34">
        <f>SUM(C7:C9)</f>
        <v>2981028.52</v>
      </c>
      <c r="D6" s="192"/>
      <c r="E6" s="192"/>
      <c r="F6" s="192"/>
      <c r="G6" s="192"/>
      <c r="H6" s="15"/>
      <c r="I6" s="15"/>
      <c r="J6" s="15"/>
      <c r="K6" s="15"/>
      <c r="L6" s="15"/>
      <c r="M6" s="15"/>
      <c r="N6" s="15"/>
      <c r="O6" s="15"/>
      <c r="P6" s="15"/>
    </row>
    <row r="7" ht="26.25" customHeight="1">
      <c r="A7" s="39">
        <v>1311.0</v>
      </c>
      <c r="B7" s="42" t="s">
        <v>28</v>
      </c>
      <c r="C7" s="46">
        <v>119591.52</v>
      </c>
      <c r="D7" s="192"/>
      <c r="E7" s="192"/>
      <c r="F7" s="192"/>
      <c r="G7" s="192"/>
      <c r="H7" s="15"/>
      <c r="I7" s="15"/>
      <c r="J7" s="15"/>
      <c r="K7" s="15"/>
      <c r="L7" s="15"/>
      <c r="M7" s="15"/>
      <c r="N7" s="15"/>
      <c r="O7" s="15"/>
      <c r="P7" s="15"/>
    </row>
    <row r="8">
      <c r="A8" s="39">
        <v>1321.0</v>
      </c>
      <c r="B8" s="42" t="s">
        <v>29</v>
      </c>
      <c r="C8" s="46">
        <v>260131.0</v>
      </c>
      <c r="D8" s="192"/>
      <c r="E8" s="192"/>
      <c r="F8" s="192"/>
      <c r="G8" s="192"/>
      <c r="H8" s="15"/>
      <c r="I8" s="15"/>
      <c r="J8" s="15"/>
      <c r="K8" s="15"/>
      <c r="L8" s="15"/>
      <c r="M8" s="15"/>
      <c r="N8" s="15"/>
      <c r="O8" s="15"/>
      <c r="P8" s="15"/>
    </row>
    <row r="9">
      <c r="A9" s="39">
        <v>1322.0</v>
      </c>
      <c r="B9" s="42" t="s">
        <v>30</v>
      </c>
      <c r="C9" s="46">
        <v>2601306.0</v>
      </c>
      <c r="D9" s="192"/>
      <c r="E9" s="192"/>
      <c r="F9" s="192"/>
      <c r="G9" s="192"/>
      <c r="H9" s="15"/>
      <c r="I9" s="15"/>
      <c r="J9" s="15"/>
      <c r="K9" s="15"/>
      <c r="L9" s="15"/>
      <c r="M9" s="15"/>
      <c r="N9" s="15"/>
      <c r="O9" s="15"/>
      <c r="P9" s="15"/>
    </row>
    <row r="10" hidden="1">
      <c r="A10" s="39">
        <v>1345.0</v>
      </c>
      <c r="B10" s="42" t="s">
        <v>186</v>
      </c>
      <c r="C10" s="46">
        <v>0.0</v>
      </c>
      <c r="D10" s="192"/>
      <c r="E10" s="192"/>
      <c r="F10" s="192"/>
      <c r="G10" s="192"/>
      <c r="H10" s="15"/>
      <c r="I10" s="15"/>
      <c r="J10" s="15"/>
      <c r="K10" s="15"/>
      <c r="L10" s="15"/>
      <c r="M10" s="15"/>
      <c r="N10" s="15"/>
      <c r="O10" s="15"/>
      <c r="P10" s="15"/>
    </row>
    <row r="11">
      <c r="A11" s="50">
        <v>1400.0</v>
      </c>
      <c r="B11" s="29" t="s">
        <v>31</v>
      </c>
      <c r="C11" s="34">
        <f>SUM(C12:C16)</f>
        <v>4696892</v>
      </c>
      <c r="D11" s="192"/>
      <c r="E11" s="192"/>
      <c r="F11" s="192"/>
      <c r="G11" s="192"/>
      <c r="H11" s="15"/>
      <c r="I11" s="15"/>
      <c r="J11" s="15"/>
      <c r="K11" s="15"/>
      <c r="L11" s="15"/>
      <c r="M11" s="15"/>
      <c r="N11" s="15"/>
      <c r="O11" s="15"/>
      <c r="P11" s="15"/>
    </row>
    <row r="12">
      <c r="A12" s="39">
        <v>1411.0</v>
      </c>
      <c r="B12" s="42" t="s">
        <v>32</v>
      </c>
      <c r="C12" s="46">
        <v>899012.0</v>
      </c>
      <c r="D12" s="192"/>
      <c r="E12" s="192"/>
      <c r="F12" s="192"/>
      <c r="G12" s="192"/>
      <c r="H12" s="15"/>
      <c r="I12" s="15"/>
      <c r="J12" s="15"/>
      <c r="K12" s="15"/>
      <c r="L12" s="15"/>
      <c r="M12" s="15"/>
      <c r="N12" s="15"/>
      <c r="O12" s="15"/>
      <c r="P12" s="15"/>
    </row>
    <row r="13">
      <c r="A13" s="39">
        <v>1421.0</v>
      </c>
      <c r="B13" s="42" t="s">
        <v>33</v>
      </c>
      <c r="C13" s="46">
        <v>561882.0</v>
      </c>
      <c r="D13" s="192"/>
      <c r="E13" s="192"/>
      <c r="F13" s="192"/>
      <c r="G13" s="192"/>
      <c r="H13" s="15"/>
      <c r="I13" s="15"/>
      <c r="J13" s="15"/>
      <c r="K13" s="15"/>
      <c r="L13" s="15"/>
      <c r="M13" s="15"/>
      <c r="N13" s="15"/>
      <c r="O13" s="15"/>
      <c r="P13" s="15"/>
    </row>
    <row r="14">
      <c r="A14" s="39">
        <v>1431.0</v>
      </c>
      <c r="B14" s="42" t="s">
        <v>34</v>
      </c>
      <c r="C14" s="46">
        <v>2809410.0</v>
      </c>
      <c r="D14" s="192"/>
      <c r="E14" s="192"/>
      <c r="F14" s="192"/>
      <c r="G14" s="192"/>
      <c r="H14" s="15"/>
      <c r="I14" s="15"/>
      <c r="J14" s="15"/>
      <c r="K14" s="15"/>
      <c r="L14" s="15"/>
      <c r="M14" s="15"/>
      <c r="N14" s="15"/>
      <c r="O14" s="15"/>
      <c r="P14" s="15"/>
    </row>
    <row r="15" ht="26.25" customHeight="1">
      <c r="A15" s="39">
        <v>1432.0</v>
      </c>
      <c r="B15" s="42" t="s">
        <v>35</v>
      </c>
      <c r="C15" s="46">
        <v>374588.0</v>
      </c>
      <c r="D15" s="192"/>
      <c r="E15" s="192"/>
      <c r="F15" s="192"/>
      <c r="G15" s="192"/>
      <c r="H15" s="15"/>
      <c r="I15" s="15"/>
      <c r="J15" s="15"/>
      <c r="K15" s="15"/>
      <c r="L15" s="15"/>
      <c r="M15" s="15"/>
      <c r="N15" s="15"/>
      <c r="O15" s="15"/>
      <c r="P15" s="15"/>
    </row>
    <row r="16">
      <c r="A16" s="59">
        <v>1441.0</v>
      </c>
      <c r="B16" s="42" t="s">
        <v>36</v>
      </c>
      <c r="C16" s="46">
        <v>52000.0</v>
      </c>
      <c r="D16" s="192"/>
      <c r="E16" s="192"/>
      <c r="F16" s="192"/>
      <c r="G16" s="192"/>
      <c r="H16" s="15"/>
      <c r="I16" s="15"/>
      <c r="J16" s="15"/>
      <c r="K16" s="15"/>
      <c r="L16" s="15"/>
      <c r="M16" s="15"/>
      <c r="N16" s="15"/>
      <c r="O16" s="15"/>
      <c r="P16" s="15"/>
    </row>
    <row r="17">
      <c r="A17" s="27">
        <v>1500.0</v>
      </c>
      <c r="B17" s="29" t="s">
        <v>37</v>
      </c>
      <c r="C17" s="62">
        <f>SUM(C18)</f>
        <v>15000</v>
      </c>
      <c r="D17" s="192"/>
      <c r="E17" s="192"/>
      <c r="F17" s="192"/>
      <c r="G17" s="192"/>
      <c r="H17" s="15"/>
      <c r="I17" s="15"/>
      <c r="J17" s="15"/>
      <c r="K17" s="15"/>
      <c r="L17" s="15"/>
      <c r="M17" s="15"/>
      <c r="N17" s="15"/>
      <c r="O17" s="15"/>
      <c r="P17" s="15"/>
    </row>
    <row r="18">
      <c r="A18" s="59">
        <v>1551.0</v>
      </c>
      <c r="B18" s="42" t="s">
        <v>38</v>
      </c>
      <c r="C18" s="46">
        <v>15000.0</v>
      </c>
      <c r="D18" s="192"/>
      <c r="E18" s="192"/>
      <c r="F18" s="192"/>
      <c r="G18" s="192"/>
      <c r="H18" s="15"/>
      <c r="I18" s="15"/>
      <c r="J18" s="15"/>
      <c r="K18" s="15"/>
      <c r="L18" s="15"/>
      <c r="M18" s="15"/>
      <c r="N18" s="15"/>
      <c r="O18" s="15"/>
      <c r="P18" s="15"/>
    </row>
    <row r="19">
      <c r="A19" s="50">
        <v>1600.0</v>
      </c>
      <c r="B19" s="29" t="s">
        <v>39</v>
      </c>
      <c r="C19" s="34">
        <f>SUM(C20)</f>
        <v>73136</v>
      </c>
      <c r="D19" s="192"/>
      <c r="E19" s="192"/>
      <c r="F19" s="192"/>
      <c r="G19" s="192"/>
      <c r="H19" s="15"/>
      <c r="I19" s="15"/>
      <c r="J19" s="15"/>
      <c r="K19" s="15"/>
      <c r="L19" s="15"/>
      <c r="M19" s="15"/>
      <c r="N19" s="15"/>
      <c r="O19" s="15"/>
      <c r="P19" s="15"/>
    </row>
    <row r="20">
      <c r="A20" s="39">
        <v>1611.0</v>
      </c>
      <c r="B20" s="42" t="s">
        <v>40</v>
      </c>
      <c r="C20" s="65">
        <f>72817+351-32</f>
        <v>73136</v>
      </c>
      <c r="D20" s="192"/>
      <c r="E20" s="192"/>
      <c r="F20" s="192"/>
      <c r="G20" s="192"/>
      <c r="H20" s="15"/>
      <c r="I20" s="15"/>
      <c r="J20" s="15"/>
      <c r="K20" s="15"/>
      <c r="L20" s="15"/>
      <c r="M20" s="15"/>
      <c r="N20" s="15"/>
      <c r="O20" s="15"/>
      <c r="P20" s="15"/>
    </row>
    <row r="21">
      <c r="A21" s="50">
        <v>1700.0</v>
      </c>
      <c r="B21" s="29" t="s">
        <v>41</v>
      </c>
      <c r="C21" s="34">
        <f>SUM(C22:C24)</f>
        <v>2823796.68</v>
      </c>
      <c r="D21" s="192"/>
      <c r="E21" s="192"/>
      <c r="F21" s="192"/>
      <c r="G21" s="192"/>
      <c r="H21" s="15"/>
      <c r="I21" s="15"/>
      <c r="J21" s="15"/>
      <c r="K21" s="15"/>
      <c r="L21" s="15"/>
      <c r="M21" s="15"/>
      <c r="N21" s="15"/>
      <c r="O21" s="15"/>
      <c r="P21" s="15"/>
    </row>
    <row r="22">
      <c r="A22" s="39">
        <v>1712.0</v>
      </c>
      <c r="B22" s="42" t="s">
        <v>42</v>
      </c>
      <c r="C22" s="46">
        <v>1265357.0</v>
      </c>
      <c r="D22" s="192"/>
      <c r="E22" s="192"/>
      <c r="F22" s="192"/>
      <c r="G22" s="192"/>
      <c r="H22" s="15"/>
      <c r="I22" s="15"/>
      <c r="J22" s="15"/>
      <c r="K22" s="15"/>
      <c r="L22" s="15"/>
      <c r="M22" s="15"/>
      <c r="N22" s="15"/>
      <c r="O22" s="15"/>
      <c r="P22" s="15"/>
    </row>
    <row r="23">
      <c r="A23" s="39">
        <v>1713.0</v>
      </c>
      <c r="B23" s="42" t="s">
        <v>43</v>
      </c>
      <c r="C23" s="46">
        <v>793051.68</v>
      </c>
      <c r="D23" s="192"/>
      <c r="E23" s="192"/>
      <c r="F23" s="192"/>
      <c r="G23" s="192"/>
      <c r="H23" s="15"/>
      <c r="I23" s="15"/>
      <c r="J23" s="15"/>
      <c r="K23" s="15"/>
      <c r="L23" s="15"/>
      <c r="M23" s="15"/>
      <c r="N23" s="15"/>
      <c r="O23" s="15"/>
      <c r="P23" s="15"/>
    </row>
    <row r="24">
      <c r="A24" s="39">
        <v>1715.0</v>
      </c>
      <c r="B24" s="42" t="s">
        <v>44</v>
      </c>
      <c r="C24" s="46">
        <v>765388.0</v>
      </c>
      <c r="D24" s="192"/>
      <c r="E24" s="192"/>
      <c r="F24" s="192"/>
      <c r="G24" s="192"/>
      <c r="H24" s="15"/>
      <c r="I24" s="15"/>
      <c r="J24" s="15"/>
      <c r="K24" s="15"/>
      <c r="L24" s="15"/>
      <c r="M24" s="15"/>
      <c r="N24" s="15"/>
      <c r="O24" s="15"/>
      <c r="P24" s="15"/>
    </row>
    <row r="25">
      <c r="A25" s="25"/>
      <c r="B25" s="25" t="s">
        <v>46</v>
      </c>
      <c r="C25" s="72">
        <f>C4+C6+C11+C17+C19+C21</f>
        <v>29319252.2</v>
      </c>
      <c r="D25" s="192"/>
      <c r="E25" s="192"/>
      <c r="F25" s="192"/>
      <c r="G25" s="192"/>
      <c r="H25" s="15"/>
      <c r="I25" s="15"/>
      <c r="J25" s="15"/>
      <c r="K25" s="15"/>
      <c r="L25" s="15"/>
      <c r="M25" s="15"/>
      <c r="N25" s="15"/>
      <c r="O25" s="15"/>
      <c r="P25" s="15"/>
    </row>
    <row r="26">
      <c r="A26" s="75">
        <v>2000.0</v>
      </c>
      <c r="B26" s="25" t="s">
        <v>48</v>
      </c>
      <c r="C26" s="25"/>
      <c r="D26" s="192"/>
      <c r="E26" s="192"/>
      <c r="F26" s="192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ht="26.25" customHeight="1">
      <c r="A27" s="27">
        <v>2100.0</v>
      </c>
      <c r="B27" s="29" t="s">
        <v>49</v>
      </c>
      <c r="C27" s="76">
        <f>SUM(C28:C34)</f>
        <v>244000</v>
      </c>
      <c r="D27" s="192"/>
      <c r="E27" s="192"/>
      <c r="F27" s="192"/>
      <c r="G27" s="198">
        <f>C27</f>
        <v>244000</v>
      </c>
      <c r="H27" s="15"/>
      <c r="I27" s="15"/>
      <c r="J27" s="15"/>
      <c r="K27" s="15"/>
      <c r="L27" s="15"/>
      <c r="M27" s="15"/>
      <c r="N27" s="15"/>
      <c r="O27" s="15"/>
      <c r="P27" s="15"/>
    </row>
    <row r="28">
      <c r="A28" s="39">
        <v>2111.0</v>
      </c>
      <c r="B28" s="77" t="s">
        <v>50</v>
      </c>
      <c r="C28" s="46">
        <v>40000.0</v>
      </c>
      <c r="D28" s="199">
        <f>C28</f>
        <v>40000</v>
      </c>
      <c r="E28" s="192"/>
      <c r="F28" s="192"/>
      <c r="G28" s="192"/>
      <c r="H28" s="15"/>
      <c r="I28" s="15"/>
      <c r="J28" s="15"/>
      <c r="K28" s="15"/>
      <c r="L28" s="15"/>
      <c r="M28" s="15"/>
      <c r="N28" s="15"/>
      <c r="O28" s="15"/>
      <c r="P28" s="15"/>
    </row>
    <row r="29">
      <c r="A29" s="39">
        <v>2121.0</v>
      </c>
      <c r="B29" s="77" t="s">
        <v>51</v>
      </c>
      <c r="C29" s="46">
        <v>3500.0</v>
      </c>
      <c r="D29" s="192"/>
      <c r="E29" s="200">
        <f>C29</f>
        <v>3500</v>
      </c>
      <c r="F29" s="192"/>
      <c r="G29" s="192"/>
      <c r="H29" s="15"/>
      <c r="I29" s="15"/>
      <c r="J29" s="15"/>
      <c r="K29" s="15"/>
      <c r="L29" s="15"/>
      <c r="M29" s="15"/>
      <c r="N29" s="15"/>
      <c r="O29" s="15"/>
      <c r="P29" s="15"/>
    </row>
    <row r="30">
      <c r="A30" s="39">
        <v>2131.0</v>
      </c>
      <c r="B30" s="77" t="s">
        <v>52</v>
      </c>
      <c r="C30" s="46">
        <v>10000.0</v>
      </c>
      <c r="D30" s="192"/>
      <c r="E30" s="192"/>
      <c r="F30" s="201">
        <f>C30</f>
        <v>10000</v>
      </c>
      <c r="G30" s="192"/>
      <c r="H30" s="15"/>
      <c r="I30" s="15"/>
      <c r="J30" s="15"/>
      <c r="K30" s="15"/>
      <c r="L30" s="15"/>
      <c r="M30" s="15"/>
      <c r="N30" s="15"/>
      <c r="O30" s="15"/>
      <c r="P30" s="15"/>
    </row>
    <row r="31" ht="25.5" customHeight="1">
      <c r="A31" s="39">
        <v>2141.0</v>
      </c>
      <c r="B31" s="77" t="s">
        <v>53</v>
      </c>
      <c r="C31" s="46">
        <v>100000.0</v>
      </c>
      <c r="D31" s="192"/>
      <c r="E31" s="192"/>
      <c r="F31" s="192"/>
      <c r="G31" s="198">
        <f t="shared" ref="G31:G32" si="1">C31</f>
        <v>100000</v>
      </c>
      <c r="H31" s="15"/>
      <c r="I31" s="15"/>
      <c r="J31" s="15"/>
      <c r="K31" s="15"/>
      <c r="L31" s="15"/>
      <c r="M31" s="15"/>
      <c r="N31" s="15"/>
      <c r="O31" s="15"/>
      <c r="P31" s="15"/>
    </row>
    <row r="32">
      <c r="A32" s="39">
        <v>2151.0</v>
      </c>
      <c r="B32" s="77" t="s">
        <v>54</v>
      </c>
      <c r="C32" s="46">
        <v>20000.0</v>
      </c>
      <c r="D32" s="192"/>
      <c r="E32" s="192"/>
      <c r="F32" s="192"/>
      <c r="G32" s="198">
        <f t="shared" si="1"/>
        <v>20000</v>
      </c>
      <c r="H32" s="15"/>
      <c r="I32" s="15"/>
      <c r="J32" s="15"/>
      <c r="K32" s="15"/>
      <c r="L32" s="15"/>
      <c r="M32" s="15"/>
      <c r="N32" s="15"/>
      <c r="O32" s="15"/>
      <c r="P32" s="15"/>
    </row>
    <row r="33">
      <c r="A33" s="39">
        <v>2161.0</v>
      </c>
      <c r="B33" s="77" t="s">
        <v>55</v>
      </c>
      <c r="C33" s="46">
        <v>67000.0</v>
      </c>
      <c r="D33" s="192"/>
      <c r="E33" s="192"/>
      <c r="F33" s="192"/>
      <c r="G33" s="192"/>
      <c r="H33" s="15"/>
      <c r="I33" s="15"/>
      <c r="J33" s="15"/>
      <c r="K33" s="15"/>
      <c r="L33" s="15"/>
      <c r="M33" s="15"/>
      <c r="N33" s="15"/>
      <c r="O33" s="15"/>
      <c r="P33" s="15"/>
    </row>
    <row r="34">
      <c r="A34" s="39">
        <v>2171.0</v>
      </c>
      <c r="B34" s="81" t="s">
        <v>56</v>
      </c>
      <c r="C34" s="46">
        <v>3500.0</v>
      </c>
      <c r="D34" s="192"/>
      <c r="E34" s="192"/>
      <c r="F34" s="192"/>
      <c r="G34" s="198">
        <f t="shared" ref="G34:G36" si="2">C34</f>
        <v>3500</v>
      </c>
      <c r="H34" s="15"/>
      <c r="I34" s="15"/>
      <c r="J34" s="15"/>
      <c r="K34" s="15"/>
      <c r="L34" s="15"/>
      <c r="M34" s="15"/>
      <c r="N34" s="15"/>
      <c r="O34" s="15"/>
      <c r="P34" s="15"/>
    </row>
    <row r="35">
      <c r="A35" s="50">
        <v>2200.0</v>
      </c>
      <c r="B35" s="82" t="s">
        <v>58</v>
      </c>
      <c r="C35" s="76">
        <f>SUM(C36:C38)</f>
        <v>163000</v>
      </c>
      <c r="D35" s="192"/>
      <c r="E35" s="192"/>
      <c r="F35" s="192"/>
      <c r="G35" s="202">
        <f t="shared" si="2"/>
        <v>163000</v>
      </c>
      <c r="H35" s="15"/>
      <c r="I35" s="15"/>
      <c r="J35" s="15"/>
      <c r="K35" s="15"/>
      <c r="L35" s="15"/>
      <c r="M35" s="15"/>
      <c r="N35" s="15"/>
      <c r="O35" s="15"/>
      <c r="P35" s="15"/>
    </row>
    <row r="36" ht="25.5" customHeight="1">
      <c r="A36" s="83">
        <v>2214.0</v>
      </c>
      <c r="B36" s="81" t="s">
        <v>62</v>
      </c>
      <c r="C36" s="46">
        <v>85000.0</v>
      </c>
      <c r="D36" s="192"/>
      <c r="E36" s="192"/>
      <c r="F36" s="192"/>
      <c r="G36" s="198">
        <f t="shared" si="2"/>
        <v>85000</v>
      </c>
      <c r="H36" s="15"/>
      <c r="I36" s="15"/>
      <c r="J36" s="15"/>
      <c r="K36" s="15"/>
      <c r="L36" s="15"/>
      <c r="M36" s="15"/>
      <c r="N36" s="15"/>
      <c r="O36" s="15"/>
      <c r="P36" s="15"/>
    </row>
    <row r="37" ht="25.5" customHeight="1">
      <c r="A37" s="83">
        <v>2216.0</v>
      </c>
      <c r="B37" s="81" t="s">
        <v>64</v>
      </c>
      <c r="C37" s="46">
        <v>76000.0</v>
      </c>
      <c r="D37" s="192"/>
      <c r="E37" s="192"/>
      <c r="F37" s="192"/>
      <c r="G37" s="192"/>
      <c r="H37" s="15"/>
      <c r="I37" s="15"/>
      <c r="J37" s="15"/>
      <c r="K37" s="15"/>
      <c r="L37" s="15"/>
      <c r="M37" s="15"/>
      <c r="N37" s="15"/>
      <c r="O37" s="15"/>
      <c r="P37" s="15"/>
    </row>
    <row r="38">
      <c r="A38" s="39">
        <v>2231.0</v>
      </c>
      <c r="B38" s="77" t="s">
        <v>66</v>
      </c>
      <c r="C38" s="46">
        <v>2000.0</v>
      </c>
      <c r="D38" s="192"/>
      <c r="E38" s="192"/>
      <c r="F38" s="192"/>
      <c r="G38" s="198">
        <f t="shared" ref="G38:G41" si="3">C38</f>
        <v>2000</v>
      </c>
      <c r="H38" s="15"/>
      <c r="I38" s="15"/>
      <c r="J38" s="15"/>
      <c r="K38" s="15"/>
      <c r="L38" s="15"/>
      <c r="M38" s="15"/>
      <c r="N38" s="15"/>
      <c r="O38" s="15"/>
      <c r="P38" s="15"/>
    </row>
    <row r="39" ht="25.5" customHeight="1">
      <c r="A39" s="50">
        <v>2400.0</v>
      </c>
      <c r="B39" s="82" t="s">
        <v>67</v>
      </c>
      <c r="C39" s="76">
        <f>SUM(C40:C43)</f>
        <v>37000</v>
      </c>
      <c r="D39" s="192"/>
      <c r="E39" s="192"/>
      <c r="F39" s="192"/>
      <c r="G39" s="198">
        <f t="shared" si="3"/>
        <v>37000</v>
      </c>
      <c r="H39" s="15"/>
      <c r="I39" s="15"/>
      <c r="J39" s="15"/>
      <c r="K39" s="15"/>
      <c r="L39" s="15"/>
      <c r="M39" s="15"/>
      <c r="N39" s="15"/>
      <c r="O39" s="15"/>
      <c r="P39" s="15"/>
    </row>
    <row r="40">
      <c r="A40" s="39">
        <v>2451.0</v>
      </c>
      <c r="B40" s="77" t="s">
        <v>68</v>
      </c>
      <c r="C40" s="46">
        <v>5000.0</v>
      </c>
      <c r="D40" s="192"/>
      <c r="E40" s="192"/>
      <c r="F40" s="192"/>
      <c r="G40" s="198">
        <f t="shared" si="3"/>
        <v>5000</v>
      </c>
      <c r="H40" s="15"/>
      <c r="I40" s="15"/>
      <c r="J40" s="15"/>
      <c r="K40" s="15"/>
      <c r="L40" s="15"/>
      <c r="M40" s="15"/>
      <c r="N40" s="15"/>
      <c r="O40" s="15"/>
      <c r="P40" s="15"/>
    </row>
    <row r="41">
      <c r="A41" s="39">
        <v>2461.0</v>
      </c>
      <c r="B41" s="77" t="s">
        <v>69</v>
      </c>
      <c r="C41" s="46">
        <v>5000.0</v>
      </c>
      <c r="D41" s="192"/>
      <c r="E41" s="192"/>
      <c r="F41" s="192"/>
      <c r="G41" s="198">
        <f t="shared" si="3"/>
        <v>5000</v>
      </c>
      <c r="H41" s="15"/>
      <c r="I41" s="15"/>
      <c r="J41" s="15"/>
      <c r="K41" s="15"/>
      <c r="L41" s="15"/>
      <c r="M41" s="15"/>
      <c r="N41" s="15"/>
      <c r="O41" s="15"/>
      <c r="P41" s="15"/>
    </row>
    <row r="42">
      <c r="A42" s="39">
        <v>2481.0</v>
      </c>
      <c r="B42" s="77" t="s">
        <v>70</v>
      </c>
      <c r="C42" s="46">
        <v>15000.0</v>
      </c>
      <c r="D42" s="192"/>
      <c r="E42" s="192"/>
      <c r="F42" s="192"/>
      <c r="G42" s="192"/>
      <c r="H42" s="15"/>
      <c r="I42" s="15"/>
      <c r="J42" s="15"/>
      <c r="K42" s="15"/>
      <c r="L42" s="15"/>
      <c r="M42" s="15"/>
      <c r="N42" s="15"/>
      <c r="O42" s="15"/>
      <c r="P42" s="15"/>
    </row>
    <row r="43" ht="25.5" customHeight="1">
      <c r="A43" s="39">
        <v>2491.0</v>
      </c>
      <c r="B43" s="77" t="s">
        <v>71</v>
      </c>
      <c r="C43" s="46">
        <v>12000.0</v>
      </c>
      <c r="D43" s="192"/>
      <c r="E43" s="192"/>
      <c r="F43" s="192"/>
      <c r="G43" s="198">
        <f t="shared" ref="G43:G45" si="4">C43</f>
        <v>12000</v>
      </c>
      <c r="H43" s="15"/>
      <c r="I43" s="15"/>
      <c r="J43" s="15"/>
      <c r="K43" s="15"/>
      <c r="L43" s="15"/>
      <c r="M43" s="15"/>
      <c r="N43" s="15"/>
      <c r="O43" s="15"/>
      <c r="P43" s="15"/>
    </row>
    <row r="44" ht="25.5" customHeight="1">
      <c r="A44" s="50">
        <v>2500.0</v>
      </c>
      <c r="B44" s="82" t="s">
        <v>72</v>
      </c>
      <c r="C44" s="76">
        <f>SUM(C45:C47)</f>
        <v>14500</v>
      </c>
      <c r="D44" s="192"/>
      <c r="E44" s="192"/>
      <c r="F44" s="192"/>
      <c r="G44" s="198">
        <f t="shared" si="4"/>
        <v>14500</v>
      </c>
      <c r="H44" s="15"/>
      <c r="I44" s="15"/>
      <c r="J44" s="15"/>
      <c r="K44" s="15"/>
      <c r="L44" s="15"/>
      <c r="M44" s="15"/>
      <c r="N44" s="15"/>
      <c r="O44" s="15"/>
      <c r="P44" s="15"/>
    </row>
    <row r="45">
      <c r="A45" s="39">
        <v>2521.0</v>
      </c>
      <c r="B45" s="77" t="s">
        <v>74</v>
      </c>
      <c r="C45" s="46">
        <v>12000.0</v>
      </c>
      <c r="D45" s="192"/>
      <c r="E45" s="192"/>
      <c r="F45" s="192"/>
      <c r="G45" s="198">
        <f t="shared" si="4"/>
        <v>12000</v>
      </c>
      <c r="H45" s="15"/>
      <c r="I45" s="15"/>
      <c r="J45" s="15"/>
      <c r="K45" s="15"/>
      <c r="L45" s="15"/>
      <c r="M45" s="15"/>
      <c r="N45" s="15"/>
      <c r="O45" s="15"/>
      <c r="P45" s="15"/>
    </row>
    <row r="46">
      <c r="A46" s="59">
        <v>2531.0</v>
      </c>
      <c r="B46" s="77" t="s">
        <v>75</v>
      </c>
      <c r="C46" s="46">
        <v>1000.0</v>
      </c>
      <c r="D46" s="192"/>
      <c r="E46" s="192"/>
      <c r="F46" s="192"/>
      <c r="G46" s="192"/>
      <c r="H46" s="15"/>
      <c r="I46" s="15"/>
      <c r="J46" s="15"/>
      <c r="K46" s="15"/>
      <c r="L46" s="15"/>
      <c r="M46" s="15"/>
      <c r="N46" s="15"/>
      <c r="O46" s="15"/>
      <c r="P46" s="15"/>
    </row>
    <row r="47">
      <c r="A47" s="59">
        <v>2541.0</v>
      </c>
      <c r="B47" s="77" t="s">
        <v>77</v>
      </c>
      <c r="C47" s="46">
        <v>1500.0</v>
      </c>
      <c r="D47" s="192"/>
      <c r="E47" s="192"/>
      <c r="F47" s="192"/>
      <c r="G47" s="198">
        <f t="shared" ref="G47:G48" si="5">C47</f>
        <v>1500</v>
      </c>
      <c r="H47" s="15"/>
      <c r="I47" s="15"/>
      <c r="J47" s="15"/>
      <c r="K47" s="15"/>
      <c r="L47" s="15"/>
      <c r="M47" s="15"/>
      <c r="N47" s="15"/>
      <c r="O47" s="15"/>
      <c r="P47" s="15"/>
    </row>
    <row r="48">
      <c r="A48" s="50">
        <v>2600.0</v>
      </c>
      <c r="B48" s="82" t="s">
        <v>78</v>
      </c>
      <c r="C48" s="76">
        <f>SUM(C49:C50)</f>
        <v>70500</v>
      </c>
      <c r="D48" s="192"/>
      <c r="E48" s="192"/>
      <c r="F48" s="192"/>
      <c r="G48" s="198">
        <f t="shared" si="5"/>
        <v>70500</v>
      </c>
      <c r="H48" s="15"/>
      <c r="I48" s="15"/>
      <c r="J48" s="15"/>
      <c r="K48" s="15"/>
      <c r="L48" s="15"/>
      <c r="M48" s="15"/>
      <c r="N48" s="15"/>
      <c r="O48" s="15"/>
      <c r="P48" s="15"/>
    </row>
    <row r="49" ht="38.25" customHeight="1">
      <c r="A49" s="83">
        <v>2612.0</v>
      </c>
      <c r="B49" s="81" t="s">
        <v>79</v>
      </c>
      <c r="C49" s="46">
        <v>60000.0</v>
      </c>
      <c r="D49" s="192"/>
      <c r="E49" s="192"/>
      <c r="F49" s="192"/>
      <c r="G49" s="192"/>
      <c r="H49" s="15"/>
      <c r="I49" s="15"/>
      <c r="J49" s="15"/>
      <c r="K49" s="15"/>
      <c r="L49" s="15"/>
      <c r="M49" s="15"/>
      <c r="N49" s="15"/>
      <c r="O49" s="15"/>
      <c r="P49" s="15"/>
    </row>
    <row r="50" ht="25.5" customHeight="1">
      <c r="A50" s="83">
        <v>2614.0</v>
      </c>
      <c r="B50" s="81" t="s">
        <v>80</v>
      </c>
      <c r="C50" s="46">
        <v>10500.0</v>
      </c>
      <c r="D50" s="192"/>
      <c r="E50" s="192"/>
      <c r="F50" s="192"/>
      <c r="G50" s="198">
        <f t="shared" ref="G50:G51" si="6">C50</f>
        <v>10500</v>
      </c>
      <c r="H50" s="15"/>
      <c r="I50" s="15"/>
      <c r="J50" s="15"/>
      <c r="K50" s="15"/>
      <c r="L50" s="15"/>
      <c r="M50" s="15"/>
      <c r="N50" s="15"/>
      <c r="O50" s="15"/>
      <c r="P50" s="15"/>
    </row>
    <row r="51" ht="25.5" customHeight="1">
      <c r="A51" s="50">
        <v>2700.0</v>
      </c>
      <c r="B51" s="82" t="s">
        <v>81</v>
      </c>
      <c r="C51" s="76">
        <f>SUM(C52:C53)</f>
        <v>6000</v>
      </c>
      <c r="D51" s="192"/>
      <c r="E51" s="192"/>
      <c r="F51" s="192"/>
      <c r="G51" s="198">
        <f t="shared" si="6"/>
        <v>6000</v>
      </c>
      <c r="H51" s="15"/>
      <c r="I51" s="15"/>
      <c r="J51" s="15"/>
      <c r="K51" s="15"/>
      <c r="L51" s="15"/>
      <c r="M51" s="15"/>
      <c r="N51" s="15"/>
      <c r="O51" s="15"/>
      <c r="P51" s="15"/>
    </row>
    <row r="52">
      <c r="A52" s="39">
        <v>2721.0</v>
      </c>
      <c r="B52" s="77" t="s">
        <v>82</v>
      </c>
      <c r="C52" s="46">
        <v>2500.0</v>
      </c>
      <c r="D52" s="192"/>
      <c r="E52" s="192"/>
      <c r="F52" s="192"/>
      <c r="G52" s="192"/>
      <c r="H52" s="15"/>
      <c r="I52" s="15"/>
      <c r="J52" s="15"/>
      <c r="K52" s="15"/>
      <c r="L52" s="15"/>
      <c r="M52" s="15"/>
      <c r="N52" s="15"/>
      <c r="O52" s="15"/>
      <c r="P52" s="15"/>
    </row>
    <row r="53">
      <c r="A53" s="39">
        <v>2751.0</v>
      </c>
      <c r="B53" s="88" t="s">
        <v>83</v>
      </c>
      <c r="C53" s="46">
        <v>3500.0</v>
      </c>
      <c r="D53" s="192"/>
      <c r="E53" s="192"/>
      <c r="F53" s="192"/>
      <c r="G53" s="198">
        <f t="shared" ref="G53:G54" si="7">C53</f>
        <v>3500</v>
      </c>
      <c r="H53" s="15"/>
      <c r="I53" s="15"/>
      <c r="J53" s="15"/>
      <c r="K53" s="15"/>
      <c r="L53" s="15"/>
      <c r="M53" s="15"/>
      <c r="N53" s="15"/>
      <c r="O53" s="15"/>
      <c r="P53" s="15"/>
    </row>
    <row r="54" ht="25.5" customHeight="1">
      <c r="A54" s="50">
        <v>2900.0</v>
      </c>
      <c r="B54" s="82" t="s">
        <v>85</v>
      </c>
      <c r="C54" s="76">
        <f>SUM(C55:C60)</f>
        <v>81000</v>
      </c>
      <c r="D54" s="192"/>
      <c r="E54" s="192"/>
      <c r="F54" s="192"/>
      <c r="G54" s="198">
        <f t="shared" si="7"/>
        <v>81000</v>
      </c>
      <c r="H54" s="15"/>
      <c r="I54" s="15"/>
      <c r="J54" s="15"/>
      <c r="K54" s="15"/>
      <c r="L54" s="15"/>
      <c r="M54" s="15"/>
      <c r="N54" s="15"/>
      <c r="O54" s="15"/>
      <c r="P54" s="15"/>
    </row>
    <row r="55">
      <c r="A55" s="39">
        <v>2911.0</v>
      </c>
      <c r="B55" s="77" t="s">
        <v>86</v>
      </c>
      <c r="C55" s="46">
        <v>10000.0</v>
      </c>
      <c r="D55" s="192"/>
      <c r="E55" s="200">
        <f>C55</f>
        <v>10000</v>
      </c>
      <c r="F55" s="192"/>
      <c r="G55" s="192"/>
      <c r="H55" s="15"/>
      <c r="I55" s="15"/>
      <c r="J55" s="15"/>
      <c r="K55" s="15"/>
      <c r="L55" s="15"/>
      <c r="M55" s="15"/>
      <c r="N55" s="15"/>
      <c r="O55" s="15"/>
      <c r="P55" s="15"/>
    </row>
    <row r="56">
      <c r="A56" s="39">
        <v>2921.0</v>
      </c>
      <c r="B56" s="77" t="s">
        <v>87</v>
      </c>
      <c r="C56" s="46">
        <v>5000.0</v>
      </c>
      <c r="D56" s="192"/>
      <c r="E56" s="192"/>
      <c r="F56" s="192"/>
      <c r="G56" s="198">
        <f t="shared" ref="G56:G58" si="8">C56</f>
        <v>5000</v>
      </c>
      <c r="H56" s="15"/>
      <c r="I56" s="15"/>
      <c r="J56" s="15"/>
      <c r="K56" s="15"/>
      <c r="L56" s="15"/>
      <c r="M56" s="15"/>
      <c r="N56" s="15"/>
      <c r="O56" s="15"/>
      <c r="P56" s="15"/>
    </row>
    <row r="57" ht="25.5" customHeight="1">
      <c r="A57" s="39">
        <v>2941.0</v>
      </c>
      <c r="B57" s="77" t="s">
        <v>88</v>
      </c>
      <c r="C57" s="46">
        <v>40000.0</v>
      </c>
      <c r="D57" s="192"/>
      <c r="E57" s="192"/>
      <c r="F57" s="192"/>
      <c r="G57" s="198">
        <f t="shared" si="8"/>
        <v>40000</v>
      </c>
      <c r="H57" s="15"/>
      <c r="I57" s="15"/>
      <c r="J57" s="15"/>
      <c r="K57" s="15"/>
      <c r="L57" s="15"/>
      <c r="M57" s="15"/>
      <c r="N57" s="15"/>
      <c r="O57" s="15"/>
      <c r="P57" s="15"/>
    </row>
    <row r="58" ht="25.5" customHeight="1">
      <c r="A58" s="39">
        <v>2961.0</v>
      </c>
      <c r="B58" s="77" t="s">
        <v>89</v>
      </c>
      <c r="C58" s="46">
        <v>20000.0</v>
      </c>
      <c r="D58" s="192"/>
      <c r="E58" s="192"/>
      <c r="F58" s="192"/>
      <c r="G58" s="198">
        <f t="shared" si="8"/>
        <v>20000</v>
      </c>
      <c r="H58" s="15"/>
      <c r="I58" s="15"/>
      <c r="J58" s="15"/>
      <c r="K58" s="15"/>
      <c r="L58" s="15"/>
      <c r="M58" s="15"/>
      <c r="N58" s="15"/>
      <c r="O58" s="15"/>
      <c r="P58" s="15"/>
    </row>
    <row r="59" ht="25.5" customHeight="1">
      <c r="A59" s="39">
        <v>2981.0</v>
      </c>
      <c r="B59" s="77" t="s">
        <v>187</v>
      </c>
      <c r="C59" s="46">
        <v>5000.0</v>
      </c>
      <c r="D59" s="192"/>
      <c r="E59" s="192"/>
      <c r="F59" s="192"/>
      <c r="G59" s="192"/>
      <c r="H59" s="15"/>
      <c r="I59" s="15"/>
      <c r="J59" s="15"/>
      <c r="K59" s="15"/>
      <c r="L59" s="15"/>
      <c r="M59" s="15"/>
      <c r="N59" s="15"/>
      <c r="O59" s="15"/>
      <c r="P59" s="15"/>
    </row>
    <row r="60" ht="25.5" customHeight="1">
      <c r="A60" s="39">
        <v>2991.0</v>
      </c>
      <c r="B60" s="77" t="s">
        <v>91</v>
      </c>
      <c r="C60" s="46">
        <v>1000.0</v>
      </c>
      <c r="D60" s="192"/>
      <c r="E60" s="192"/>
      <c r="F60" s="192"/>
      <c r="G60" s="192"/>
      <c r="H60" s="15"/>
      <c r="I60" s="15"/>
      <c r="J60" s="15"/>
      <c r="K60" s="15"/>
      <c r="L60" s="15"/>
      <c r="M60" s="15"/>
      <c r="N60" s="15"/>
      <c r="O60" s="15"/>
      <c r="P60" s="15"/>
    </row>
    <row r="61">
      <c r="A61" s="25"/>
      <c r="B61" s="25" t="s">
        <v>92</v>
      </c>
      <c r="C61" s="91">
        <f>C27+C35+C39+C44+C48+C51+C54</f>
        <v>616000</v>
      </c>
      <c r="D61" s="192"/>
      <c r="E61" s="192"/>
      <c r="F61" s="192"/>
      <c r="G61" s="192"/>
      <c r="H61" s="15"/>
      <c r="I61" s="15"/>
      <c r="J61" s="15"/>
      <c r="K61" s="15"/>
      <c r="L61" s="15"/>
      <c r="M61" s="15"/>
      <c r="N61" s="15"/>
      <c r="O61" s="15"/>
      <c r="P61" s="15"/>
    </row>
    <row r="62">
      <c r="A62" s="25">
        <v>3000.0</v>
      </c>
      <c r="B62" s="25" t="s">
        <v>94</v>
      </c>
      <c r="C62" s="25"/>
      <c r="D62" s="192"/>
      <c r="E62" s="192"/>
      <c r="F62" s="192"/>
      <c r="G62" s="198" t="str">
        <f t="shared" ref="G62:G65" si="9">C62</f>
        <v/>
      </c>
      <c r="H62" s="15"/>
      <c r="I62" s="15"/>
      <c r="J62" s="15"/>
      <c r="K62" s="15"/>
      <c r="L62" s="15"/>
      <c r="M62" s="15"/>
      <c r="N62" s="15"/>
      <c r="O62" s="15"/>
      <c r="P62" s="15"/>
    </row>
    <row r="63">
      <c r="A63" s="97">
        <v>3100.0</v>
      </c>
      <c r="B63" s="98" t="s">
        <v>95</v>
      </c>
      <c r="C63" s="100">
        <f>SUM(C64:C70)</f>
        <v>239000</v>
      </c>
      <c r="D63" s="192"/>
      <c r="E63" s="192"/>
      <c r="F63" s="192"/>
      <c r="G63" s="198">
        <f t="shared" si="9"/>
        <v>239000</v>
      </c>
      <c r="H63" s="15"/>
      <c r="I63" s="15"/>
      <c r="J63" s="15"/>
      <c r="K63" s="15"/>
      <c r="L63" s="15"/>
      <c r="M63" s="15"/>
      <c r="N63" s="15"/>
      <c r="O63" s="15"/>
      <c r="P63" s="15"/>
    </row>
    <row r="64">
      <c r="A64" s="101">
        <v>3111.0</v>
      </c>
      <c r="B64" s="103" t="s">
        <v>96</v>
      </c>
      <c r="C64" s="104">
        <v>120000.0</v>
      </c>
      <c r="D64" s="192"/>
      <c r="E64" s="192"/>
      <c r="F64" s="192"/>
      <c r="G64" s="198">
        <f t="shared" si="9"/>
        <v>120000</v>
      </c>
      <c r="H64" s="15"/>
      <c r="I64" s="15"/>
      <c r="J64" s="15"/>
      <c r="K64" s="15"/>
      <c r="L64" s="15"/>
      <c r="M64" s="15"/>
      <c r="N64" s="15"/>
      <c r="O64" s="15"/>
      <c r="P64" s="15"/>
    </row>
    <row r="65">
      <c r="A65" s="101">
        <v>3121.0</v>
      </c>
      <c r="B65" s="103" t="s">
        <v>97</v>
      </c>
      <c r="C65" s="104">
        <v>5000.0</v>
      </c>
      <c r="D65" s="192"/>
      <c r="E65" s="192"/>
      <c r="F65" s="192"/>
      <c r="G65" s="198">
        <f t="shared" si="9"/>
        <v>5000</v>
      </c>
      <c r="H65" s="15"/>
      <c r="I65" s="15"/>
      <c r="J65" s="15"/>
      <c r="K65" s="15"/>
      <c r="L65" s="15"/>
      <c r="M65" s="15"/>
      <c r="N65" s="15"/>
      <c r="O65" s="15"/>
      <c r="P65" s="15"/>
    </row>
    <row r="66">
      <c r="A66" s="101">
        <v>3131.0</v>
      </c>
      <c r="B66" s="103" t="s">
        <v>98</v>
      </c>
      <c r="C66" s="104">
        <v>5000.0</v>
      </c>
      <c r="D66" s="192"/>
      <c r="E66" s="200">
        <f>C66</f>
        <v>5000</v>
      </c>
      <c r="F66" s="192"/>
      <c r="G66" s="192"/>
      <c r="H66" s="15"/>
      <c r="I66" s="15"/>
      <c r="J66" s="15"/>
      <c r="K66" s="15"/>
      <c r="L66" s="15"/>
      <c r="M66" s="15"/>
      <c r="N66" s="15"/>
      <c r="O66" s="15"/>
      <c r="P66" s="15"/>
    </row>
    <row r="67">
      <c r="A67" s="101">
        <v>3141.0</v>
      </c>
      <c r="B67" s="103" t="s">
        <v>99</v>
      </c>
      <c r="C67" s="104">
        <v>100000.0</v>
      </c>
      <c r="D67" s="192"/>
      <c r="E67" s="192"/>
      <c r="F67" s="192"/>
      <c r="G67" s="198">
        <f>C67</f>
        <v>100000</v>
      </c>
      <c r="H67" s="15"/>
      <c r="I67" s="15"/>
      <c r="J67" s="15"/>
      <c r="K67" s="15"/>
      <c r="L67" s="15"/>
      <c r="M67" s="15"/>
      <c r="N67" s="15"/>
      <c r="O67" s="15"/>
      <c r="P67" s="15"/>
    </row>
    <row r="68">
      <c r="A68" s="101">
        <v>3151.0</v>
      </c>
      <c r="B68" s="103" t="s">
        <v>100</v>
      </c>
      <c r="C68" s="104">
        <v>2000.0</v>
      </c>
      <c r="D68" s="192"/>
      <c r="E68" s="192"/>
      <c r="F68" s="192"/>
      <c r="G68" s="192"/>
      <c r="H68" s="15"/>
      <c r="I68" s="15"/>
      <c r="J68" s="15"/>
      <c r="K68" s="15"/>
      <c r="L68" s="15"/>
      <c r="M68" s="15"/>
      <c r="N68" s="15"/>
      <c r="O68" s="15"/>
      <c r="P68" s="15"/>
    </row>
    <row r="69">
      <c r="A69" s="101">
        <v>3181.0</v>
      </c>
      <c r="B69" s="103" t="s">
        <v>102</v>
      </c>
      <c r="C69" s="104">
        <v>3000.0</v>
      </c>
      <c r="D69" s="192"/>
      <c r="E69" s="192"/>
      <c r="F69" s="192"/>
      <c r="G69" s="198">
        <f t="shared" ref="G69:G70" si="10">C69</f>
        <v>3000</v>
      </c>
      <c r="H69" s="15"/>
      <c r="I69" s="15"/>
      <c r="J69" s="15"/>
      <c r="K69" s="15"/>
      <c r="L69" s="15"/>
      <c r="M69" s="15"/>
      <c r="N69" s="15"/>
      <c r="O69" s="15"/>
      <c r="P69" s="15"/>
    </row>
    <row r="70">
      <c r="A70" s="101">
        <v>3193.0</v>
      </c>
      <c r="B70" s="103" t="s">
        <v>104</v>
      </c>
      <c r="C70" s="104">
        <v>4000.0</v>
      </c>
      <c r="D70" s="192"/>
      <c r="E70" s="192"/>
      <c r="F70" s="192"/>
      <c r="G70" s="207">
        <f t="shared" si="10"/>
        <v>4000</v>
      </c>
      <c r="H70" s="15"/>
      <c r="I70" s="15"/>
      <c r="J70" s="15"/>
      <c r="K70" s="15"/>
      <c r="L70" s="15"/>
      <c r="M70" s="15"/>
      <c r="N70" s="15"/>
      <c r="O70" s="15"/>
      <c r="P70" s="15"/>
    </row>
    <row r="71" ht="25.5" customHeight="1">
      <c r="A71" s="107">
        <v>3300.0</v>
      </c>
      <c r="B71" s="108" t="s">
        <v>105</v>
      </c>
      <c r="C71" s="100">
        <f>SUM(C72:C78)</f>
        <v>3071000</v>
      </c>
      <c r="D71" s="192"/>
      <c r="E71" s="192"/>
      <c r="F71" s="201">
        <f t="shared" ref="F71:F72" si="11">C71</f>
        <v>3071000</v>
      </c>
      <c r="G71" s="192"/>
      <c r="H71" s="15"/>
      <c r="I71" s="15"/>
      <c r="J71" s="15"/>
      <c r="K71" s="15"/>
      <c r="L71" s="15"/>
      <c r="M71" s="15"/>
      <c r="N71" s="15"/>
      <c r="O71" s="15"/>
      <c r="P71" s="15"/>
    </row>
    <row r="72" ht="25.5" customHeight="1">
      <c r="A72" s="101">
        <v>3311.0</v>
      </c>
      <c r="B72" s="103" t="s">
        <v>106</v>
      </c>
      <c r="C72" s="104">
        <v>90000.0</v>
      </c>
      <c r="D72" s="192"/>
      <c r="E72" s="192"/>
      <c r="F72" s="210">
        <f t="shared" si="11"/>
        <v>90000</v>
      </c>
      <c r="G72" s="192"/>
      <c r="H72" s="15"/>
      <c r="I72" s="15"/>
      <c r="J72" s="15"/>
      <c r="K72" s="15"/>
      <c r="L72" s="15"/>
      <c r="M72" s="15"/>
      <c r="N72" s="15"/>
      <c r="O72" s="15"/>
      <c r="P72" s="15"/>
    </row>
    <row r="73" ht="25.5" customHeight="1">
      <c r="A73" s="101">
        <v>3331.0</v>
      </c>
      <c r="B73" s="103" t="s">
        <v>107</v>
      </c>
      <c r="C73" s="104">
        <f>2500000+85000</f>
        <v>2585000</v>
      </c>
      <c r="D73" s="192"/>
      <c r="E73" s="192"/>
      <c r="F73" s="192"/>
      <c r="G73" s="192"/>
      <c r="H73" s="15"/>
      <c r="I73" s="15"/>
      <c r="J73" s="15"/>
      <c r="K73" s="15"/>
      <c r="L73" s="15"/>
      <c r="M73" s="15"/>
      <c r="N73" s="15"/>
      <c r="O73" s="15"/>
      <c r="P73" s="15"/>
    </row>
    <row r="74">
      <c r="A74" s="101">
        <v>3342.0</v>
      </c>
      <c r="B74" s="103" t="s">
        <v>108</v>
      </c>
      <c r="C74" s="46">
        <v>53000.0</v>
      </c>
      <c r="D74" s="192"/>
      <c r="E74" s="192"/>
      <c r="F74" s="192"/>
      <c r="G74" s="198">
        <f t="shared" ref="G74:G76" si="12">C74</f>
        <v>53000</v>
      </c>
      <c r="H74" s="15"/>
      <c r="I74" s="15"/>
      <c r="J74" s="15"/>
      <c r="K74" s="15"/>
      <c r="L74" s="15"/>
      <c r="M74" s="15"/>
      <c r="N74" s="15"/>
      <c r="O74" s="15"/>
      <c r="P74" s="15"/>
    </row>
    <row r="75" ht="25.5" customHeight="1">
      <c r="A75" s="101">
        <v>3362.0</v>
      </c>
      <c r="B75" s="103" t="s">
        <v>111</v>
      </c>
      <c r="C75" s="104">
        <v>5000.0</v>
      </c>
      <c r="D75" s="192"/>
      <c r="E75" s="192"/>
      <c r="F75" s="192"/>
      <c r="G75" s="198">
        <f t="shared" si="12"/>
        <v>5000</v>
      </c>
      <c r="H75" s="15"/>
      <c r="I75" s="15"/>
      <c r="J75" s="15"/>
      <c r="K75" s="15"/>
      <c r="L75" s="15"/>
      <c r="M75" s="15"/>
      <c r="N75" s="15"/>
      <c r="O75" s="15"/>
      <c r="P75" s="15"/>
    </row>
    <row r="76" ht="25.5" customHeight="1">
      <c r="A76" s="101">
        <v>3361.0</v>
      </c>
      <c r="B76" s="103" t="s">
        <v>112</v>
      </c>
      <c r="C76" s="104">
        <f>10000+25000</f>
        <v>35000</v>
      </c>
      <c r="D76" s="192"/>
      <c r="E76" s="192"/>
      <c r="F76" s="192"/>
      <c r="G76" s="198">
        <f t="shared" si="12"/>
        <v>35000</v>
      </c>
      <c r="H76" s="15"/>
      <c r="I76" s="15"/>
      <c r="J76" s="15"/>
      <c r="K76" s="15"/>
      <c r="L76" s="15"/>
      <c r="M76" s="15"/>
      <c r="N76" s="15"/>
      <c r="O76" s="15"/>
      <c r="P76" s="15"/>
    </row>
    <row r="77" ht="25.5" customHeight="1">
      <c r="A77" s="101">
        <v>3363.0</v>
      </c>
      <c r="B77" s="103" t="s">
        <v>110</v>
      </c>
      <c r="C77" s="104">
        <v>3000.0</v>
      </c>
      <c r="D77" s="192"/>
      <c r="E77" s="192"/>
      <c r="F77" s="192"/>
      <c r="G77" s="192"/>
      <c r="H77" s="15"/>
      <c r="I77" s="15"/>
      <c r="J77" s="15"/>
      <c r="K77" s="15"/>
      <c r="L77" s="15"/>
      <c r="M77" s="15"/>
      <c r="N77" s="15"/>
      <c r="O77" s="15"/>
      <c r="P77" s="15"/>
    </row>
    <row r="78" ht="25.5" customHeight="1">
      <c r="A78" s="101">
        <v>3391.0</v>
      </c>
      <c r="B78" s="103" t="s">
        <v>113</v>
      </c>
      <c r="C78" s="104">
        <f>150000*2</f>
        <v>300000</v>
      </c>
      <c r="D78" s="192"/>
      <c r="E78" s="192"/>
      <c r="F78" s="192"/>
      <c r="G78" s="198">
        <f t="shared" ref="G78:G79" si="13">C78</f>
        <v>300000</v>
      </c>
      <c r="H78" s="15"/>
      <c r="I78" s="15"/>
      <c r="J78" s="15"/>
      <c r="K78" s="15"/>
      <c r="L78" s="15"/>
      <c r="M78" s="15"/>
      <c r="N78" s="15"/>
      <c r="O78" s="15"/>
      <c r="P78" s="15"/>
    </row>
    <row r="79" ht="25.5" customHeight="1">
      <c r="A79" s="107">
        <v>3400.0</v>
      </c>
      <c r="B79" s="108" t="s">
        <v>114</v>
      </c>
      <c r="C79" s="100">
        <f>SUM(C80:C82)</f>
        <v>234000</v>
      </c>
      <c r="D79" s="192"/>
      <c r="E79" s="192"/>
      <c r="F79" s="192"/>
      <c r="G79" s="198">
        <f t="shared" si="13"/>
        <v>234000</v>
      </c>
      <c r="H79" s="15"/>
      <c r="I79" s="15"/>
      <c r="J79" s="15"/>
      <c r="K79" s="15"/>
      <c r="L79" s="15"/>
      <c r="M79" s="15"/>
      <c r="N79" s="15"/>
      <c r="O79" s="15"/>
      <c r="P79" s="15"/>
    </row>
    <row r="80">
      <c r="A80" s="101">
        <v>3411.0</v>
      </c>
      <c r="B80" s="119" t="s">
        <v>115</v>
      </c>
      <c r="C80" s="104">
        <v>9000.0</v>
      </c>
      <c r="D80" s="192"/>
      <c r="E80" s="200">
        <f>C80</f>
        <v>9000</v>
      </c>
      <c r="F80" s="192"/>
      <c r="G80" s="192"/>
      <c r="H80" s="15"/>
      <c r="I80" s="15"/>
      <c r="J80" s="15"/>
      <c r="K80" s="15"/>
      <c r="L80" s="15"/>
      <c r="M80" s="15"/>
      <c r="N80" s="15"/>
      <c r="O80" s="15"/>
      <c r="P80" s="15"/>
    </row>
    <row r="81">
      <c r="A81" s="101">
        <v>3451.0</v>
      </c>
      <c r="B81" s="119" t="s">
        <v>117</v>
      </c>
      <c r="C81" s="104">
        <v>220000.0</v>
      </c>
      <c r="D81" s="192"/>
      <c r="E81" s="192"/>
      <c r="F81" s="192"/>
      <c r="G81" s="198">
        <f t="shared" ref="G81:G85" si="14">C81</f>
        <v>220000</v>
      </c>
      <c r="H81" s="15"/>
      <c r="I81" s="15"/>
      <c r="J81" s="15"/>
      <c r="K81" s="15"/>
      <c r="L81" s="15"/>
      <c r="M81" s="15"/>
      <c r="N81" s="15"/>
      <c r="O81" s="15"/>
      <c r="P81" s="15"/>
    </row>
    <row r="82">
      <c r="A82" s="101">
        <v>3471.0</v>
      </c>
      <c r="B82" s="119" t="s">
        <v>118</v>
      </c>
      <c r="C82" s="104">
        <v>5000.0</v>
      </c>
      <c r="D82" s="192"/>
      <c r="E82" s="192"/>
      <c r="F82" s="192"/>
      <c r="G82" s="198">
        <f t="shared" si="14"/>
        <v>5000</v>
      </c>
      <c r="H82" s="15"/>
      <c r="I82" s="15"/>
      <c r="J82" s="15"/>
      <c r="K82" s="15"/>
      <c r="L82" s="15"/>
      <c r="M82" s="15"/>
      <c r="N82" s="15"/>
      <c r="O82" s="15"/>
      <c r="P82" s="15"/>
    </row>
    <row r="83" ht="25.5" customHeight="1">
      <c r="A83" s="107">
        <v>3500.0</v>
      </c>
      <c r="B83" s="121" t="s">
        <v>119</v>
      </c>
      <c r="C83" s="100">
        <f>SUM(C84:C91)</f>
        <v>1045000</v>
      </c>
      <c r="D83" s="192"/>
      <c r="E83" s="192"/>
      <c r="F83" s="192"/>
      <c r="G83" s="198">
        <f t="shared" si="14"/>
        <v>1045000</v>
      </c>
      <c r="H83" s="15"/>
      <c r="I83" s="15"/>
      <c r="J83" s="15"/>
      <c r="K83" s="15"/>
      <c r="L83" s="15"/>
      <c r="M83" s="15"/>
      <c r="N83" s="15"/>
      <c r="O83" s="15"/>
      <c r="P83" s="15"/>
    </row>
    <row r="84" ht="26.25" customHeight="1">
      <c r="A84" s="101">
        <v>3511.0</v>
      </c>
      <c r="B84" s="123" t="s">
        <v>120</v>
      </c>
      <c r="C84" s="46">
        <f>20000+20000</f>
        <v>40000</v>
      </c>
      <c r="D84" s="192"/>
      <c r="E84" s="192"/>
      <c r="F84" s="192"/>
      <c r="G84" s="198">
        <f t="shared" si="14"/>
        <v>40000</v>
      </c>
      <c r="H84" s="15"/>
      <c r="I84" s="15"/>
      <c r="J84" s="15"/>
      <c r="K84" s="15"/>
      <c r="L84" s="15"/>
      <c r="M84" s="15"/>
      <c r="N84" s="15"/>
      <c r="O84" s="15"/>
      <c r="P84" s="15"/>
    </row>
    <row r="85" ht="25.5" customHeight="1">
      <c r="A85" s="101">
        <v>3521.0</v>
      </c>
      <c r="B85" s="119" t="s">
        <v>121</v>
      </c>
      <c r="C85" s="104">
        <v>5000.0</v>
      </c>
      <c r="D85" s="192"/>
      <c r="E85" s="192"/>
      <c r="F85" s="192"/>
      <c r="G85" s="198">
        <f t="shared" si="14"/>
        <v>5000</v>
      </c>
      <c r="H85" s="15"/>
      <c r="I85" s="15"/>
      <c r="J85" s="15"/>
      <c r="K85" s="15"/>
      <c r="L85" s="15"/>
      <c r="M85" s="15"/>
      <c r="N85" s="15"/>
      <c r="O85" s="15"/>
      <c r="P85" s="15"/>
    </row>
    <row r="86" ht="25.5" customHeight="1">
      <c r="A86" s="101">
        <v>3531.0</v>
      </c>
      <c r="B86" s="119" t="s">
        <v>204</v>
      </c>
      <c r="C86" s="46">
        <v>550000.0</v>
      </c>
      <c r="D86" s="192"/>
      <c r="E86" s="192"/>
      <c r="F86" s="192"/>
      <c r="G86" s="192"/>
      <c r="H86" s="15"/>
      <c r="I86" s="15"/>
      <c r="J86" s="15"/>
      <c r="K86" s="15"/>
      <c r="L86" s="15"/>
      <c r="M86" s="15"/>
      <c r="N86" s="15"/>
      <c r="O86" s="15"/>
      <c r="P86" s="15"/>
    </row>
    <row r="87" ht="25.5" customHeight="1">
      <c r="A87" s="101">
        <v>3551.0</v>
      </c>
      <c r="B87" s="119" t="s">
        <v>124</v>
      </c>
      <c r="C87" s="46">
        <v>80000.0</v>
      </c>
      <c r="D87" s="192"/>
      <c r="E87" s="192"/>
      <c r="F87" s="201">
        <f>C87</f>
        <v>80000</v>
      </c>
      <c r="G87" s="192"/>
      <c r="H87" s="15"/>
      <c r="I87" s="15"/>
      <c r="J87" s="15"/>
      <c r="K87" s="15"/>
      <c r="L87" s="15"/>
      <c r="M87" s="15"/>
      <c r="N87" s="15"/>
      <c r="O87" s="15"/>
      <c r="P87" s="15"/>
    </row>
    <row r="88" ht="25.5" customHeight="1">
      <c r="A88" s="101">
        <v>3571.0</v>
      </c>
      <c r="B88" s="119" t="s">
        <v>125</v>
      </c>
      <c r="C88" s="104">
        <v>120000.0</v>
      </c>
      <c r="D88" s="192"/>
      <c r="E88" s="192"/>
      <c r="F88" s="192"/>
      <c r="G88" s="192"/>
      <c r="H88" s="15"/>
      <c r="I88" s="15"/>
      <c r="J88" s="15"/>
      <c r="K88" s="15"/>
      <c r="L88" s="15"/>
      <c r="M88" s="15"/>
      <c r="N88" s="15"/>
      <c r="O88" s="15"/>
      <c r="P88" s="15"/>
    </row>
    <row r="89" ht="25.5" customHeight="1">
      <c r="A89" s="101">
        <v>3572.0</v>
      </c>
      <c r="B89" s="119" t="s">
        <v>126</v>
      </c>
      <c r="C89" s="104">
        <v>15000.0</v>
      </c>
      <c r="D89" s="192"/>
      <c r="E89" s="192"/>
      <c r="F89" s="202">
        <f t="shared" ref="F89:F95" si="15">C89</f>
        <v>15000</v>
      </c>
      <c r="G89" s="216"/>
      <c r="H89" s="15"/>
      <c r="I89" s="15"/>
      <c r="J89" s="15"/>
      <c r="K89" s="15"/>
      <c r="L89" s="15"/>
      <c r="M89" s="15"/>
      <c r="N89" s="15"/>
      <c r="O89" s="15"/>
      <c r="P89" s="15"/>
    </row>
    <row r="90">
      <c r="A90" s="101">
        <v>3581.0</v>
      </c>
      <c r="B90" s="119" t="s">
        <v>127</v>
      </c>
      <c r="C90" s="46">
        <v>215000.0</v>
      </c>
      <c r="D90" s="192"/>
      <c r="E90" s="192"/>
      <c r="F90" s="202">
        <f t="shared" si="15"/>
        <v>215000</v>
      </c>
      <c r="G90" s="216"/>
      <c r="H90" s="15"/>
      <c r="I90" s="15"/>
      <c r="J90" s="15"/>
      <c r="K90" s="15"/>
      <c r="L90" s="15"/>
      <c r="M90" s="15"/>
      <c r="N90" s="15"/>
      <c r="O90" s="15"/>
      <c r="P90" s="15"/>
    </row>
    <row r="91">
      <c r="A91" s="101">
        <v>3591.0</v>
      </c>
      <c r="B91" s="119" t="s">
        <v>128</v>
      </c>
      <c r="C91" s="104">
        <v>20000.0</v>
      </c>
      <c r="D91" s="192"/>
      <c r="E91" s="192"/>
      <c r="F91" s="202">
        <f t="shared" si="15"/>
        <v>20000</v>
      </c>
      <c r="G91" s="216"/>
      <c r="H91" s="15"/>
      <c r="I91" s="15"/>
      <c r="J91" s="15"/>
      <c r="K91" s="15"/>
      <c r="L91" s="15"/>
      <c r="M91" s="15"/>
      <c r="N91" s="15"/>
      <c r="O91" s="15"/>
      <c r="P91" s="15"/>
    </row>
    <row r="92" ht="25.5" customHeight="1">
      <c r="A92" s="107">
        <v>3600.0</v>
      </c>
      <c r="B92" s="121" t="s">
        <v>129</v>
      </c>
      <c r="C92" s="100">
        <f>SUM(C93:C94)</f>
        <v>24000</v>
      </c>
      <c r="D92" s="192"/>
      <c r="E92" s="192"/>
      <c r="F92" s="202">
        <f t="shared" si="15"/>
        <v>24000</v>
      </c>
      <c r="G92" s="216"/>
      <c r="H92" s="15"/>
      <c r="I92" s="15"/>
      <c r="J92" s="15"/>
      <c r="K92" s="15"/>
      <c r="L92" s="15"/>
      <c r="M92" s="15"/>
      <c r="N92" s="15"/>
      <c r="O92" s="15"/>
      <c r="P92" s="15"/>
    </row>
    <row r="93" ht="25.5" customHeight="1">
      <c r="A93" s="113">
        <v>3611.0</v>
      </c>
      <c r="B93" s="127" t="s">
        <v>213</v>
      </c>
      <c r="C93" s="46">
        <v>12000.0</v>
      </c>
      <c r="D93" s="192"/>
      <c r="E93" s="192"/>
      <c r="F93" s="202">
        <f t="shared" si="15"/>
        <v>12000</v>
      </c>
      <c r="G93" s="216"/>
      <c r="H93" s="15"/>
      <c r="I93" s="15"/>
      <c r="J93" s="15"/>
      <c r="K93" s="15"/>
      <c r="L93" s="15"/>
      <c r="M93" s="15"/>
      <c r="N93" s="15"/>
      <c r="O93" s="15"/>
      <c r="P93" s="15"/>
    </row>
    <row r="94" ht="25.5" customHeight="1">
      <c r="A94" s="113">
        <v>3661.0</v>
      </c>
      <c r="B94" s="127" t="s">
        <v>130</v>
      </c>
      <c r="C94" s="46">
        <v>12000.0</v>
      </c>
      <c r="D94" s="192"/>
      <c r="E94" s="192"/>
      <c r="F94" s="202">
        <f t="shared" si="15"/>
        <v>12000</v>
      </c>
      <c r="G94" s="216"/>
      <c r="H94" s="15"/>
      <c r="I94" s="15"/>
      <c r="J94" s="15"/>
      <c r="K94" s="15"/>
      <c r="L94" s="15"/>
      <c r="M94" s="15"/>
      <c r="N94" s="15"/>
      <c r="O94" s="15"/>
      <c r="P94" s="15"/>
    </row>
    <row r="95">
      <c r="A95" s="107">
        <v>3700.0</v>
      </c>
      <c r="B95" s="108" t="s">
        <v>133</v>
      </c>
      <c r="C95" s="100">
        <f>SUM(C96:C99)</f>
        <v>265000</v>
      </c>
      <c r="D95" s="192"/>
      <c r="E95" s="192"/>
      <c r="F95" s="202">
        <f t="shared" si="15"/>
        <v>265000</v>
      </c>
      <c r="G95" s="216"/>
      <c r="H95" s="15"/>
      <c r="I95" s="15"/>
      <c r="J95" s="15"/>
      <c r="K95" s="15"/>
      <c r="L95" s="15"/>
      <c r="M95" s="15"/>
      <c r="N95" s="15"/>
      <c r="O95" s="15"/>
      <c r="P95" s="15"/>
    </row>
    <row r="96">
      <c r="A96" s="101">
        <v>3711.0</v>
      </c>
      <c r="B96" s="103" t="s">
        <v>135</v>
      </c>
      <c r="C96" s="104">
        <v>100000.0</v>
      </c>
      <c r="D96" s="192"/>
      <c r="E96" s="192"/>
      <c r="F96" s="192"/>
      <c r="G96" s="192"/>
      <c r="H96" s="15"/>
      <c r="I96" s="15"/>
      <c r="J96" s="15"/>
      <c r="K96" s="15"/>
      <c r="L96" s="15"/>
      <c r="M96" s="15"/>
      <c r="N96" s="15"/>
      <c r="O96" s="15"/>
      <c r="P96" s="15"/>
    </row>
    <row r="97">
      <c r="A97" s="101">
        <v>3721.0</v>
      </c>
      <c r="B97" s="103" t="s">
        <v>136</v>
      </c>
      <c r="C97" s="104">
        <v>5000.0</v>
      </c>
      <c r="D97" s="192"/>
      <c r="E97" s="192"/>
      <c r="F97" s="201">
        <f t="shared" ref="F97:F98" si="16">C97</f>
        <v>5000</v>
      </c>
      <c r="G97" s="192"/>
      <c r="H97" s="15"/>
      <c r="I97" s="15"/>
      <c r="J97" s="15"/>
      <c r="K97" s="15"/>
      <c r="L97" s="15"/>
      <c r="M97" s="15"/>
      <c r="N97" s="15"/>
      <c r="O97" s="15"/>
      <c r="P97" s="15"/>
    </row>
    <row r="98">
      <c r="A98" s="101">
        <v>3751.0</v>
      </c>
      <c r="B98" s="103" t="s">
        <v>137</v>
      </c>
      <c r="C98" s="104">
        <v>100000.0</v>
      </c>
      <c r="D98" s="192"/>
      <c r="E98" s="192"/>
      <c r="F98" s="202">
        <f t="shared" si="16"/>
        <v>100000</v>
      </c>
      <c r="G98" s="216"/>
      <c r="H98" s="15"/>
      <c r="I98" s="15"/>
      <c r="J98" s="15"/>
      <c r="K98" s="15"/>
      <c r="L98" s="15"/>
      <c r="M98" s="15"/>
      <c r="N98" s="15"/>
      <c r="O98" s="15"/>
      <c r="P98" s="15"/>
    </row>
    <row r="99">
      <c r="A99" s="128">
        <v>3791.0</v>
      </c>
      <c r="B99" s="123" t="s">
        <v>138</v>
      </c>
      <c r="C99" s="104">
        <f>60000</f>
        <v>60000</v>
      </c>
      <c r="D99" s="192"/>
      <c r="E99" s="192"/>
      <c r="F99" s="192"/>
      <c r="G99" s="192"/>
      <c r="H99" s="15"/>
      <c r="I99" s="15"/>
      <c r="J99" s="15"/>
      <c r="K99" s="15"/>
      <c r="L99" s="15"/>
      <c r="M99" s="15"/>
      <c r="N99" s="15"/>
      <c r="O99" s="15"/>
      <c r="P99" s="15"/>
    </row>
    <row r="100">
      <c r="A100" s="107">
        <v>3800.0</v>
      </c>
      <c r="B100" s="108" t="s">
        <v>139</v>
      </c>
      <c r="C100" s="100">
        <f>SUM(C101:C102)</f>
        <v>45000</v>
      </c>
      <c r="D100" s="192"/>
      <c r="E100" s="192"/>
      <c r="F100" s="192"/>
      <c r="G100" s="198">
        <f t="shared" ref="G100:G105" si="17">C100</f>
        <v>45000</v>
      </c>
      <c r="H100" s="15"/>
      <c r="I100" s="15"/>
      <c r="J100" s="15"/>
      <c r="K100" s="15"/>
      <c r="L100" s="15"/>
      <c r="M100" s="15"/>
      <c r="N100" s="15"/>
      <c r="O100" s="15"/>
      <c r="P100" s="15"/>
    </row>
    <row r="101">
      <c r="A101" s="113">
        <v>3831.0</v>
      </c>
      <c r="B101" s="77" t="s">
        <v>140</v>
      </c>
      <c r="C101" s="46">
        <v>30000.0</v>
      </c>
      <c r="D101" s="192"/>
      <c r="E101" s="192"/>
      <c r="F101" s="192"/>
      <c r="G101" s="198">
        <f t="shared" si="17"/>
        <v>30000</v>
      </c>
      <c r="H101" s="15"/>
      <c r="I101" s="15"/>
      <c r="J101" s="15"/>
      <c r="K101" s="15"/>
      <c r="L101" s="15"/>
      <c r="M101" s="15"/>
      <c r="N101" s="15"/>
      <c r="O101" s="15"/>
      <c r="P101" s="15"/>
    </row>
    <row r="102">
      <c r="A102" s="101">
        <v>3851.0</v>
      </c>
      <c r="B102" s="103" t="s">
        <v>141</v>
      </c>
      <c r="C102" s="104">
        <v>15000.0</v>
      </c>
      <c r="D102" s="192"/>
      <c r="E102" s="192"/>
      <c r="F102" s="192"/>
      <c r="G102" s="198">
        <f t="shared" si="17"/>
        <v>15000</v>
      </c>
      <c r="H102" s="15"/>
      <c r="I102" s="15"/>
      <c r="J102" s="15"/>
      <c r="K102" s="15"/>
      <c r="L102" s="15"/>
      <c r="M102" s="15"/>
      <c r="N102" s="15"/>
      <c r="O102" s="15"/>
      <c r="P102" s="15"/>
    </row>
    <row r="103">
      <c r="A103" s="107">
        <v>3900.0</v>
      </c>
      <c r="B103" s="108" t="s">
        <v>142</v>
      </c>
      <c r="C103" s="100">
        <f>SUM(C104:C110)</f>
        <v>717000</v>
      </c>
      <c r="D103" s="192"/>
      <c r="E103" s="192"/>
      <c r="F103" s="192"/>
      <c r="G103" s="198">
        <f t="shared" si="17"/>
        <v>717000</v>
      </c>
      <c r="H103" s="15"/>
      <c r="I103" s="15"/>
      <c r="J103" s="15"/>
      <c r="K103" s="15"/>
      <c r="L103" s="15"/>
      <c r="M103" s="15"/>
      <c r="N103" s="15"/>
      <c r="O103" s="15"/>
      <c r="P103" s="15"/>
    </row>
    <row r="104">
      <c r="A104" s="101">
        <v>3921.0</v>
      </c>
      <c r="B104" s="119" t="s">
        <v>143</v>
      </c>
      <c r="C104" s="104">
        <v>660000.0</v>
      </c>
      <c r="D104" s="192"/>
      <c r="E104" s="192"/>
      <c r="F104" s="192"/>
      <c r="G104" s="198">
        <f t="shared" si="17"/>
        <v>660000</v>
      </c>
      <c r="H104" s="15"/>
      <c r="I104" s="15"/>
      <c r="J104" s="15"/>
      <c r="K104" s="15"/>
      <c r="L104" s="15"/>
      <c r="M104" s="15"/>
      <c r="N104" s="15"/>
      <c r="O104" s="15"/>
      <c r="P104" s="15"/>
    </row>
    <row r="105">
      <c r="A105" s="101">
        <v>3941.0</v>
      </c>
      <c r="B105" s="119" t="s">
        <v>144</v>
      </c>
      <c r="C105" s="104">
        <v>10000.0</v>
      </c>
      <c r="D105" s="192"/>
      <c r="E105" s="192"/>
      <c r="F105" s="192"/>
      <c r="G105" s="198">
        <f t="shared" si="17"/>
        <v>10000</v>
      </c>
      <c r="H105" s="15"/>
      <c r="I105" s="15"/>
      <c r="J105" s="15"/>
      <c r="K105" s="15"/>
      <c r="L105" s="15"/>
      <c r="M105" s="15"/>
      <c r="N105" s="15"/>
      <c r="O105" s="15"/>
      <c r="P105" s="15"/>
    </row>
    <row r="106">
      <c r="A106" s="101">
        <v>3943.0</v>
      </c>
      <c r="B106" s="119" t="s">
        <v>145</v>
      </c>
      <c r="C106" s="104">
        <v>10000.0</v>
      </c>
      <c r="D106" s="192"/>
      <c r="E106" s="192"/>
      <c r="F106" s="192"/>
      <c r="G106" s="192"/>
      <c r="H106" s="15"/>
      <c r="I106" s="15"/>
      <c r="J106" s="15"/>
      <c r="K106" s="15"/>
      <c r="L106" s="15"/>
      <c r="M106" s="15"/>
      <c r="N106" s="15"/>
      <c r="O106" s="15"/>
      <c r="P106" s="15"/>
    </row>
    <row r="107">
      <c r="A107" s="101">
        <v>3951.0</v>
      </c>
      <c r="B107" s="103" t="s">
        <v>146</v>
      </c>
      <c r="C107" s="104">
        <v>10000.0</v>
      </c>
      <c r="D107" s="192"/>
      <c r="E107" s="192"/>
      <c r="F107" s="192"/>
      <c r="G107" s="192"/>
      <c r="H107" s="15"/>
      <c r="I107" s="15"/>
      <c r="J107" s="15"/>
      <c r="K107" s="15"/>
      <c r="L107" s="15"/>
      <c r="M107" s="15"/>
      <c r="N107" s="15"/>
      <c r="O107" s="15"/>
      <c r="P107" s="15"/>
    </row>
    <row r="108">
      <c r="A108" s="101">
        <v>3962.0</v>
      </c>
      <c r="B108" s="103" t="s">
        <v>147</v>
      </c>
      <c r="C108" s="104">
        <v>10000.0</v>
      </c>
      <c r="D108" s="192"/>
      <c r="E108" s="192"/>
      <c r="F108" s="192"/>
      <c r="G108" s="202">
        <v>67308.0</v>
      </c>
      <c r="H108" s="15"/>
      <c r="I108" s="15"/>
      <c r="J108" s="15"/>
      <c r="K108" s="15"/>
      <c r="L108" s="15"/>
      <c r="M108" s="15"/>
      <c r="N108" s="15"/>
      <c r="O108" s="15"/>
      <c r="P108" s="15"/>
    </row>
    <row r="109">
      <c r="A109" s="101">
        <v>3992.0</v>
      </c>
      <c r="B109" s="103" t="s">
        <v>148</v>
      </c>
      <c r="C109" s="104">
        <v>15000.0</v>
      </c>
      <c r="D109" s="192"/>
      <c r="E109" s="192"/>
      <c r="F109" s="192"/>
      <c r="G109" s="192"/>
      <c r="H109" s="15"/>
      <c r="I109" s="15"/>
      <c r="J109" s="15"/>
      <c r="K109" s="15"/>
      <c r="L109" s="15"/>
      <c r="M109" s="15"/>
      <c r="N109" s="15"/>
      <c r="O109" s="15"/>
      <c r="P109" s="15"/>
    </row>
    <row r="110">
      <c r="A110" s="101">
        <v>3995.0</v>
      </c>
      <c r="B110" s="103" t="s">
        <v>149</v>
      </c>
      <c r="C110" s="104">
        <v>2000.0</v>
      </c>
      <c r="D110" s="192"/>
      <c r="E110" s="192"/>
      <c r="F110" s="192"/>
      <c r="G110" s="192"/>
      <c r="H110" s="15"/>
      <c r="I110" s="15"/>
      <c r="J110" s="15"/>
      <c r="K110" s="15"/>
      <c r="L110" s="15"/>
      <c r="M110" s="15"/>
      <c r="N110" s="15"/>
      <c r="O110" s="15"/>
      <c r="P110" s="15"/>
    </row>
    <row r="111">
      <c r="A111" s="25"/>
      <c r="B111" s="25" t="s">
        <v>150</v>
      </c>
      <c r="C111" s="91">
        <f>C63+C71+C79+C83+C92+C95+C100+C103</f>
        <v>5640000</v>
      </c>
      <c r="D111" s="192"/>
      <c r="E111" s="192"/>
      <c r="F111" s="192"/>
      <c r="G111" s="198">
        <f>C111</f>
        <v>5640000</v>
      </c>
      <c r="H111" s="15"/>
      <c r="I111" s="15"/>
      <c r="J111" s="15"/>
      <c r="K111" s="15"/>
      <c r="L111" s="15"/>
      <c r="M111" s="15"/>
      <c r="N111" s="15"/>
      <c r="O111" s="15"/>
      <c r="P111" s="15"/>
    </row>
    <row r="112" ht="25.5" customHeight="1">
      <c r="A112" s="25">
        <v>4000.0</v>
      </c>
      <c r="B112" s="25" t="s">
        <v>152</v>
      </c>
      <c r="C112" s="25"/>
      <c r="D112" s="192"/>
      <c r="E112" s="200" t="str">
        <f>C112</f>
        <v/>
      </c>
      <c r="F112" s="192"/>
      <c r="G112" s="192"/>
      <c r="H112" s="15"/>
      <c r="I112" s="15"/>
      <c r="J112" s="15"/>
      <c r="K112" s="15"/>
      <c r="L112" s="15"/>
      <c r="M112" s="15"/>
      <c r="N112" s="15"/>
      <c r="O112" s="15"/>
      <c r="P112" s="15"/>
    </row>
    <row r="113">
      <c r="A113" s="101">
        <v>4419.0</v>
      </c>
      <c r="B113" s="103" t="s">
        <v>153</v>
      </c>
      <c r="C113" s="104">
        <v>67308.0</v>
      </c>
      <c r="D113" s="192"/>
      <c r="E113" s="192"/>
      <c r="F113" s="192"/>
      <c r="G113" s="198">
        <f>C113</f>
        <v>67308</v>
      </c>
      <c r="H113" s="15"/>
      <c r="I113" s="15"/>
      <c r="J113" s="15"/>
      <c r="K113" s="15"/>
      <c r="L113" s="15"/>
      <c r="M113" s="15"/>
      <c r="N113" s="15"/>
      <c r="O113" s="15"/>
      <c r="P113" s="15"/>
    </row>
    <row r="114">
      <c r="A114" s="25"/>
      <c r="B114" s="25" t="s">
        <v>154</v>
      </c>
      <c r="C114" s="130">
        <f>SUM(C113)</f>
        <v>67308</v>
      </c>
      <c r="D114" s="192"/>
      <c r="E114" s="200">
        <f t="shared" ref="E114:E115" si="18">C114</f>
        <v>67308</v>
      </c>
      <c r="F114" s="192"/>
      <c r="G114" s="192"/>
      <c r="H114" s="15"/>
      <c r="I114" s="15"/>
      <c r="J114" s="15"/>
      <c r="K114" s="15"/>
      <c r="L114" s="15"/>
      <c r="M114" s="15"/>
      <c r="N114" s="15"/>
      <c r="O114" s="15"/>
      <c r="P114" s="15"/>
    </row>
    <row r="115" ht="25.5" customHeight="1">
      <c r="A115" s="25">
        <v>5000.0</v>
      </c>
      <c r="B115" s="25" t="s">
        <v>156</v>
      </c>
      <c r="C115" s="25"/>
      <c r="D115" s="192"/>
      <c r="E115" s="200" t="str">
        <f t="shared" si="18"/>
        <v/>
      </c>
      <c r="F115" s="192"/>
      <c r="G115" s="192"/>
      <c r="H115" s="15"/>
      <c r="I115" s="15"/>
      <c r="J115" s="15"/>
      <c r="K115" s="15"/>
      <c r="L115" s="15"/>
      <c r="M115" s="15"/>
      <c r="N115" s="15"/>
      <c r="O115" s="15"/>
      <c r="P115" s="15"/>
    </row>
    <row r="116">
      <c r="A116" s="59">
        <v>5151.0</v>
      </c>
      <c r="B116" s="131" t="s">
        <v>157</v>
      </c>
      <c r="C116" s="104">
        <v>360639.0</v>
      </c>
      <c r="D116" s="192"/>
      <c r="E116" s="192"/>
      <c r="F116" s="192"/>
      <c r="G116" s="192"/>
      <c r="H116" s="15"/>
      <c r="I116" s="15"/>
      <c r="J116" s="15"/>
      <c r="K116" s="15"/>
      <c r="L116" s="15"/>
      <c r="M116" s="15"/>
      <c r="N116" s="15"/>
      <c r="O116" s="15"/>
      <c r="P116" s="15"/>
    </row>
    <row r="117">
      <c r="A117" s="101">
        <v>5191.0</v>
      </c>
      <c r="B117" s="103" t="s">
        <v>159</v>
      </c>
      <c r="C117" s="104">
        <v>100000.0</v>
      </c>
      <c r="D117" s="192"/>
      <c r="E117" s="192"/>
      <c r="F117" s="192"/>
      <c r="G117" s="192"/>
      <c r="H117" s="15"/>
      <c r="I117" s="15"/>
      <c r="J117" s="15"/>
      <c r="K117" s="15"/>
      <c r="L117" s="15"/>
      <c r="M117" s="15"/>
      <c r="N117" s="15"/>
      <c r="O117" s="15"/>
      <c r="P117" s="15"/>
    </row>
    <row r="118">
      <c r="A118" s="101">
        <v>5651.0</v>
      </c>
      <c r="B118" s="103" t="s">
        <v>160</v>
      </c>
      <c r="C118" s="104">
        <v>85000.0</v>
      </c>
      <c r="D118" s="192"/>
      <c r="E118" s="192"/>
      <c r="F118" s="192"/>
      <c r="G118" s="192"/>
      <c r="H118" s="15"/>
      <c r="I118" s="15"/>
      <c r="J118" s="15"/>
      <c r="K118" s="15"/>
      <c r="L118" s="15"/>
      <c r="M118" s="15"/>
      <c r="N118" s="15"/>
      <c r="O118" s="15"/>
      <c r="P118" s="15"/>
    </row>
    <row r="119" ht="15.75" customHeight="1">
      <c r="A119" s="101">
        <v>5971.0</v>
      </c>
      <c r="B119" s="103" t="s">
        <v>161</v>
      </c>
      <c r="C119" s="104">
        <v>994816.0</v>
      </c>
      <c r="D119" s="192"/>
      <c r="E119" s="192"/>
      <c r="F119" s="192"/>
      <c r="G119" s="192"/>
      <c r="H119" s="15"/>
      <c r="I119" s="15"/>
      <c r="J119" s="15"/>
      <c r="K119" s="15"/>
      <c r="L119" s="15"/>
      <c r="M119" s="15"/>
      <c r="N119" s="15"/>
      <c r="O119" s="15"/>
      <c r="P119" s="15"/>
    </row>
    <row r="120" ht="15.75" customHeight="1">
      <c r="A120" s="25"/>
      <c r="B120" s="25" t="s">
        <v>163</v>
      </c>
      <c r="C120" s="133">
        <f>SUM(C116:C119)</f>
        <v>1540455</v>
      </c>
      <c r="D120" s="192"/>
      <c r="E120" s="192"/>
      <c r="F120" s="192"/>
      <c r="G120" s="192"/>
      <c r="H120" s="15"/>
      <c r="I120" s="15"/>
      <c r="J120" s="15"/>
      <c r="K120" s="15"/>
      <c r="L120" s="15"/>
      <c r="M120" s="15"/>
      <c r="N120" s="15"/>
      <c r="O120" s="15"/>
      <c r="P120" s="15"/>
    </row>
    <row r="121" ht="21.75" customHeight="1">
      <c r="A121" s="135" t="s">
        <v>164</v>
      </c>
      <c r="B121" s="136"/>
      <c r="C121" s="130">
        <f>C25+C61+C111+C114+C120</f>
        <v>37183015.2</v>
      </c>
      <c r="D121" s="192"/>
      <c r="E121" s="192"/>
      <c r="F121" s="192"/>
      <c r="G121" s="192"/>
      <c r="H121" s="15"/>
      <c r="I121" s="15"/>
      <c r="J121" s="15"/>
      <c r="K121" s="15"/>
      <c r="L121" s="15"/>
      <c r="M121" s="15"/>
      <c r="N121" s="15"/>
      <c r="O121" s="15"/>
      <c r="P121" s="15"/>
    </row>
    <row r="122" ht="31.5" customHeight="1">
      <c r="A122" s="137" t="s">
        <v>214</v>
      </c>
      <c r="B122" s="138"/>
      <c r="C122" s="139"/>
      <c r="D122" s="192"/>
      <c r="E122" s="192"/>
      <c r="F122" s="192"/>
      <c r="G122" s="192"/>
      <c r="H122" s="15"/>
      <c r="I122" s="15"/>
      <c r="J122" s="15"/>
      <c r="K122" s="15"/>
      <c r="L122" s="15"/>
      <c r="M122" s="15"/>
      <c r="N122" s="15"/>
      <c r="O122" s="15"/>
      <c r="P122" s="15"/>
    </row>
    <row r="123" ht="32.25" customHeight="1">
      <c r="A123" s="140"/>
      <c r="B123" s="141"/>
      <c r="C123" s="1"/>
      <c r="D123" s="192"/>
      <c r="E123" s="192"/>
      <c r="F123" s="192"/>
      <c r="G123" s="192"/>
      <c r="H123" s="15"/>
      <c r="I123" s="15"/>
      <c r="J123" s="15"/>
      <c r="K123" s="15"/>
      <c r="L123" s="15"/>
      <c r="M123" s="15"/>
      <c r="N123" s="15"/>
      <c r="O123" s="15"/>
      <c r="P123" s="15"/>
    </row>
    <row r="124" ht="15.0" customHeight="1">
      <c r="A124" s="144" t="s">
        <v>169</v>
      </c>
      <c r="D124" s="192"/>
      <c r="E124" s="192"/>
      <c r="F124" s="192"/>
      <c r="G124" s="192"/>
      <c r="H124" s="15"/>
      <c r="I124" s="15"/>
      <c r="J124" s="15"/>
      <c r="K124" s="15"/>
      <c r="L124" s="15"/>
      <c r="M124" s="15"/>
      <c r="N124" s="15"/>
      <c r="O124" s="15"/>
      <c r="P124" s="15"/>
    </row>
    <row r="125">
      <c r="A125" s="1"/>
      <c r="B125" s="1"/>
      <c r="C125" s="145"/>
      <c r="D125" s="192"/>
      <c r="E125" s="192"/>
      <c r="F125" s="192"/>
      <c r="G125" s="192"/>
      <c r="H125" s="15"/>
      <c r="I125" s="15"/>
      <c r="J125" s="15"/>
      <c r="K125" s="15"/>
      <c r="L125" s="15"/>
      <c r="M125" s="15"/>
      <c r="N125" s="15"/>
      <c r="O125" s="15"/>
      <c r="P125" s="15"/>
    </row>
    <row r="126" ht="15.0" customHeight="1">
      <c r="A126" s="144" t="s">
        <v>170</v>
      </c>
      <c r="D126" s="192"/>
      <c r="E126" s="192"/>
      <c r="F126" s="192"/>
      <c r="G126" s="192"/>
      <c r="H126" s="15"/>
      <c r="I126" s="15"/>
      <c r="J126" s="15"/>
      <c r="K126" s="15"/>
      <c r="L126" s="15"/>
      <c r="M126" s="15"/>
      <c r="N126" s="15"/>
      <c r="O126" s="15"/>
      <c r="P126" s="15"/>
    </row>
    <row r="127">
      <c r="A127" s="1"/>
      <c r="B127" s="1"/>
      <c r="C127" s="145"/>
      <c r="D127" s="192"/>
      <c r="E127" s="192"/>
      <c r="F127" s="192"/>
      <c r="G127" s="192"/>
      <c r="H127" s="15"/>
      <c r="I127" s="15"/>
      <c r="J127" s="15"/>
      <c r="K127" s="15"/>
      <c r="L127" s="15"/>
      <c r="M127" s="15"/>
      <c r="N127" s="15"/>
      <c r="O127" s="15"/>
      <c r="P127" s="15"/>
    </row>
    <row r="128">
      <c r="A128" s="1"/>
      <c r="B128" s="1"/>
      <c r="C128" s="145"/>
      <c r="D128" s="192"/>
      <c r="E128" s="192"/>
      <c r="F128" s="192"/>
      <c r="G128" s="192"/>
      <c r="H128" s="15"/>
      <c r="I128" s="15"/>
      <c r="J128" s="15"/>
      <c r="K128" s="15"/>
      <c r="L128" s="15"/>
      <c r="M128" s="15"/>
      <c r="N128" s="15"/>
      <c r="O128" s="15"/>
      <c r="P128" s="15"/>
    </row>
    <row r="129">
      <c r="A129" s="1"/>
      <c r="B129" s="1"/>
      <c r="C129" s="145"/>
      <c r="D129" s="192"/>
      <c r="E129" s="192"/>
      <c r="F129" s="192"/>
      <c r="G129" s="192"/>
      <c r="H129" s="15"/>
      <c r="I129" s="15"/>
      <c r="J129" s="15"/>
      <c r="K129" s="15"/>
      <c r="L129" s="15"/>
      <c r="M129" s="15"/>
      <c r="N129" s="15"/>
      <c r="O129" s="15"/>
      <c r="P129" s="15"/>
    </row>
    <row r="130">
      <c r="A130" s="1"/>
      <c r="B130" s="1"/>
      <c r="C130" s="145"/>
      <c r="D130" s="192"/>
      <c r="E130" s="192"/>
      <c r="F130" s="192"/>
      <c r="G130" s="192"/>
      <c r="H130" s="15"/>
      <c r="I130" s="15"/>
      <c r="J130" s="15"/>
      <c r="K130" s="15"/>
      <c r="L130" s="15"/>
      <c r="M130" s="15"/>
      <c r="N130" s="15"/>
      <c r="O130" s="15"/>
      <c r="P130" s="15"/>
    </row>
    <row r="131">
      <c r="A131" s="1"/>
      <c r="B131" s="1"/>
      <c r="C131" s="145"/>
      <c r="D131" s="192"/>
      <c r="E131" s="192"/>
      <c r="F131" s="192"/>
      <c r="G131" s="192"/>
      <c r="H131" s="15"/>
      <c r="I131" s="15"/>
      <c r="J131" s="15"/>
      <c r="K131" s="15"/>
      <c r="L131" s="15"/>
      <c r="M131" s="15"/>
      <c r="N131" s="15"/>
      <c r="O131" s="15"/>
      <c r="P131" s="15"/>
    </row>
    <row r="132">
      <c r="A132" s="1"/>
      <c r="B132" s="1"/>
      <c r="C132" s="145"/>
      <c r="D132" s="192"/>
      <c r="E132" s="192"/>
      <c r="F132" s="192"/>
      <c r="G132" s="192"/>
      <c r="H132" s="15"/>
      <c r="I132" s="15"/>
      <c r="J132" s="15"/>
      <c r="K132" s="15"/>
      <c r="L132" s="15"/>
      <c r="M132" s="15"/>
      <c r="N132" s="15"/>
      <c r="O132" s="15"/>
      <c r="P132" s="15"/>
    </row>
    <row r="133">
      <c r="A133" s="1"/>
      <c r="B133" s="1"/>
      <c r="C133" s="145"/>
      <c r="D133" s="192"/>
      <c r="E133" s="192"/>
      <c r="F133" s="192"/>
      <c r="G133" s="192"/>
      <c r="H133" s="15"/>
      <c r="I133" s="15"/>
      <c r="J133" s="15"/>
      <c r="K133" s="15"/>
      <c r="L133" s="15"/>
      <c r="M133" s="15"/>
      <c r="N133" s="15"/>
      <c r="O133" s="15"/>
      <c r="P133" s="15"/>
    </row>
    <row r="134">
      <c r="A134" s="1"/>
      <c r="B134" s="1"/>
      <c r="C134" s="145"/>
      <c r="D134" s="192"/>
      <c r="E134" s="192"/>
      <c r="F134" s="192"/>
      <c r="G134" s="192"/>
      <c r="H134" s="15"/>
      <c r="I134" s="15"/>
      <c r="J134" s="15"/>
      <c r="K134" s="15"/>
      <c r="L134" s="15"/>
      <c r="M134" s="15"/>
      <c r="N134" s="15"/>
      <c r="O134" s="15"/>
      <c r="P134" s="15"/>
    </row>
    <row r="135">
      <c r="A135" s="1"/>
      <c r="B135" s="1"/>
      <c r="C135" s="145"/>
      <c r="D135" s="192"/>
      <c r="E135" s="192"/>
      <c r="F135" s="192"/>
      <c r="G135" s="192"/>
      <c r="H135" s="15"/>
      <c r="I135" s="15"/>
      <c r="J135" s="15"/>
      <c r="K135" s="15"/>
      <c r="L135" s="15"/>
      <c r="M135" s="15"/>
      <c r="N135" s="15"/>
      <c r="O135" s="15"/>
      <c r="P135" s="15"/>
    </row>
    <row r="136">
      <c r="A136" s="1"/>
      <c r="B136" s="1"/>
      <c r="C136" s="145"/>
      <c r="D136" s="192"/>
      <c r="E136" s="192"/>
      <c r="F136" s="192"/>
      <c r="G136" s="192"/>
      <c r="H136" s="15"/>
      <c r="I136" s="15"/>
      <c r="J136" s="15"/>
      <c r="K136" s="15"/>
      <c r="L136" s="15"/>
      <c r="M136" s="15"/>
      <c r="N136" s="15"/>
      <c r="O136" s="15"/>
      <c r="P136" s="15"/>
    </row>
    <row r="137">
      <c r="A137" s="1"/>
      <c r="B137" s="1"/>
      <c r="C137" s="145"/>
      <c r="D137" s="192"/>
      <c r="E137" s="192"/>
      <c r="F137" s="192"/>
      <c r="G137" s="192"/>
      <c r="H137" s="15"/>
      <c r="I137" s="15"/>
      <c r="J137" s="15"/>
      <c r="K137" s="15"/>
      <c r="L137" s="15"/>
      <c r="M137" s="15"/>
      <c r="N137" s="15"/>
      <c r="O137" s="15"/>
      <c r="P137" s="15"/>
    </row>
    <row r="138">
      <c r="A138" s="1"/>
      <c r="B138" s="1"/>
      <c r="C138" s="145"/>
      <c r="D138" s="192"/>
      <c r="E138" s="192"/>
      <c r="F138" s="192"/>
      <c r="G138" s="192"/>
      <c r="H138" s="15"/>
      <c r="I138" s="15"/>
      <c r="J138" s="15"/>
      <c r="K138" s="15"/>
      <c r="L138" s="15"/>
      <c r="M138" s="15"/>
      <c r="N138" s="15"/>
      <c r="O138" s="15"/>
      <c r="P138" s="15"/>
    </row>
    <row r="139">
      <c r="A139" s="1"/>
      <c r="B139" s="1"/>
      <c r="C139" s="145"/>
      <c r="D139" s="192"/>
      <c r="E139" s="192"/>
      <c r="F139" s="192"/>
      <c r="G139" s="192"/>
      <c r="H139" s="15"/>
      <c r="I139" s="15"/>
      <c r="J139" s="15"/>
      <c r="K139" s="15"/>
      <c r="L139" s="15"/>
      <c r="M139" s="15"/>
      <c r="N139" s="15"/>
      <c r="O139" s="15"/>
      <c r="P139" s="15"/>
    </row>
    <row r="140">
      <c r="A140" s="1"/>
      <c r="B140" s="1"/>
      <c r="C140" s="145"/>
      <c r="D140" s="192"/>
      <c r="E140" s="192"/>
      <c r="F140" s="192"/>
      <c r="G140" s="192"/>
      <c r="H140" s="15"/>
      <c r="I140" s="15"/>
      <c r="J140" s="15"/>
      <c r="K140" s="15"/>
      <c r="L140" s="15"/>
      <c r="M140" s="15"/>
      <c r="N140" s="15"/>
      <c r="O140" s="15"/>
      <c r="P140" s="15"/>
    </row>
    <row r="141">
      <c r="A141" s="1"/>
      <c r="B141" s="1"/>
      <c r="C141" s="145"/>
      <c r="D141" s="192"/>
      <c r="E141" s="192"/>
      <c r="F141" s="192"/>
      <c r="G141" s="192"/>
      <c r="H141" s="15"/>
      <c r="I141" s="15"/>
      <c r="J141" s="15"/>
      <c r="K141" s="15"/>
      <c r="L141" s="15"/>
      <c r="M141" s="15"/>
      <c r="N141" s="15"/>
      <c r="O141" s="15"/>
      <c r="P141" s="15"/>
    </row>
    <row r="142">
      <c r="A142" s="1"/>
      <c r="B142" s="1"/>
      <c r="C142" s="145"/>
      <c r="D142" s="192"/>
      <c r="E142" s="192"/>
      <c r="F142" s="192"/>
      <c r="G142" s="192"/>
      <c r="H142" s="15"/>
      <c r="I142" s="15"/>
      <c r="J142" s="15"/>
      <c r="K142" s="15"/>
      <c r="L142" s="15"/>
      <c r="M142" s="15"/>
      <c r="N142" s="15"/>
      <c r="O142" s="15"/>
      <c r="P142" s="15"/>
    </row>
    <row r="143">
      <c r="A143" s="1"/>
      <c r="B143" s="1"/>
      <c r="C143" s="145"/>
      <c r="D143" s="192"/>
      <c r="E143" s="192"/>
      <c r="F143" s="192"/>
      <c r="G143" s="192"/>
      <c r="H143" s="15"/>
      <c r="I143" s="15"/>
      <c r="J143" s="15"/>
      <c r="K143" s="15"/>
      <c r="L143" s="15"/>
      <c r="M143" s="15"/>
      <c r="N143" s="15"/>
      <c r="O143" s="15"/>
      <c r="P143" s="15"/>
    </row>
    <row r="144">
      <c r="A144" s="1"/>
      <c r="B144" s="1"/>
      <c r="C144" s="145"/>
      <c r="D144" s="192"/>
      <c r="E144" s="192"/>
      <c r="F144" s="192"/>
      <c r="G144" s="192"/>
      <c r="H144" s="15"/>
      <c r="I144" s="15"/>
      <c r="J144" s="15"/>
      <c r="K144" s="15"/>
      <c r="L144" s="15"/>
      <c r="M144" s="15"/>
      <c r="N144" s="15"/>
      <c r="O144" s="15"/>
      <c r="P144" s="15"/>
    </row>
    <row r="145">
      <c r="A145" s="1"/>
      <c r="B145" s="1"/>
      <c r="C145" s="145"/>
      <c r="D145" s="192"/>
      <c r="E145" s="192"/>
      <c r="F145" s="192"/>
      <c r="G145" s="192"/>
      <c r="H145" s="15"/>
      <c r="I145" s="15"/>
      <c r="J145" s="15"/>
      <c r="K145" s="15"/>
      <c r="L145" s="15"/>
      <c r="M145" s="15"/>
      <c r="N145" s="15"/>
      <c r="O145" s="15"/>
      <c r="P145" s="15"/>
    </row>
    <row r="146">
      <c r="A146" s="1"/>
      <c r="B146" s="1"/>
      <c r="C146" s="145"/>
      <c r="D146" s="192"/>
      <c r="E146" s="192"/>
      <c r="F146" s="192"/>
      <c r="G146" s="192"/>
      <c r="H146" s="15"/>
      <c r="I146" s="15"/>
      <c r="J146" s="15"/>
      <c r="K146" s="15"/>
      <c r="L146" s="15"/>
      <c r="M146" s="15"/>
      <c r="N146" s="15"/>
      <c r="O146" s="15"/>
      <c r="P146" s="15"/>
    </row>
    <row r="147">
      <c r="A147" s="1"/>
      <c r="B147" s="1"/>
      <c r="C147" s="145"/>
      <c r="D147" s="192"/>
      <c r="E147" s="192"/>
      <c r="F147" s="192"/>
      <c r="G147" s="192"/>
      <c r="H147" s="15"/>
      <c r="I147" s="15"/>
      <c r="J147" s="15"/>
      <c r="K147" s="15"/>
      <c r="L147" s="15"/>
      <c r="M147" s="15"/>
      <c r="N147" s="15"/>
      <c r="O147" s="15"/>
      <c r="P147" s="15"/>
    </row>
    <row r="148">
      <c r="A148" s="1"/>
      <c r="B148" s="1"/>
      <c r="C148" s="145"/>
      <c r="D148" s="192"/>
      <c r="E148" s="192"/>
      <c r="F148" s="192"/>
      <c r="G148" s="192"/>
      <c r="H148" s="15"/>
      <c r="I148" s="15"/>
      <c r="J148" s="15"/>
      <c r="K148" s="15"/>
      <c r="L148" s="15"/>
      <c r="M148" s="15"/>
      <c r="N148" s="15"/>
      <c r="O148" s="15"/>
      <c r="P148" s="15"/>
    </row>
    <row r="149">
      <c r="A149" s="1"/>
      <c r="B149" s="1"/>
      <c r="C149" s="145"/>
      <c r="D149" s="192"/>
      <c r="E149" s="192"/>
      <c r="F149" s="192"/>
      <c r="G149" s="192"/>
      <c r="H149" s="15"/>
      <c r="I149" s="15"/>
      <c r="J149" s="15"/>
      <c r="K149" s="15"/>
      <c r="L149" s="15"/>
      <c r="M149" s="15"/>
      <c r="N149" s="15"/>
      <c r="O149" s="15"/>
      <c r="P149" s="15"/>
    </row>
    <row r="150">
      <c r="A150" s="1"/>
      <c r="B150" s="1"/>
      <c r="C150" s="145"/>
      <c r="D150" s="192"/>
      <c r="E150" s="192"/>
      <c r="F150" s="192"/>
      <c r="G150" s="192"/>
      <c r="H150" s="15"/>
      <c r="I150" s="15"/>
      <c r="J150" s="15"/>
      <c r="K150" s="15"/>
      <c r="L150" s="15"/>
      <c r="M150" s="15"/>
      <c r="N150" s="15"/>
      <c r="O150" s="15"/>
      <c r="P150" s="15"/>
    </row>
    <row r="151">
      <c r="A151" s="1"/>
      <c r="B151" s="1"/>
      <c r="C151" s="145"/>
      <c r="D151" s="192"/>
      <c r="E151" s="192"/>
      <c r="F151" s="192"/>
      <c r="G151" s="192"/>
      <c r="H151" s="15"/>
      <c r="I151" s="15"/>
      <c r="J151" s="15"/>
      <c r="K151" s="15"/>
      <c r="L151" s="15"/>
      <c r="M151" s="15"/>
      <c r="N151" s="15"/>
      <c r="O151" s="15"/>
      <c r="P151" s="15"/>
    </row>
    <row r="152">
      <c r="A152" s="1"/>
      <c r="B152" s="1"/>
      <c r="C152" s="145"/>
      <c r="D152" s="192"/>
      <c r="E152" s="192"/>
      <c r="F152" s="192"/>
      <c r="G152" s="192"/>
      <c r="H152" s="15"/>
      <c r="I152" s="15"/>
      <c r="J152" s="15"/>
      <c r="K152" s="15"/>
      <c r="L152" s="15"/>
      <c r="M152" s="15"/>
      <c r="N152" s="15"/>
      <c r="O152" s="15"/>
      <c r="P152" s="15"/>
    </row>
    <row r="153">
      <c r="A153" s="1"/>
      <c r="B153" s="1"/>
      <c r="C153" s="145"/>
      <c r="D153" s="192"/>
      <c r="E153" s="192"/>
      <c r="F153" s="192"/>
      <c r="G153" s="192"/>
      <c r="H153" s="15"/>
      <c r="I153" s="15"/>
      <c r="J153" s="15"/>
      <c r="K153" s="15"/>
      <c r="L153" s="15"/>
      <c r="M153" s="15"/>
      <c r="N153" s="15"/>
      <c r="O153" s="15"/>
      <c r="P153" s="15"/>
    </row>
    <row r="154">
      <c r="A154" s="1"/>
      <c r="B154" s="1"/>
      <c r="C154" s="145"/>
      <c r="D154" s="192"/>
      <c r="E154" s="192"/>
      <c r="F154" s="192"/>
      <c r="G154" s="192"/>
      <c r="H154" s="15"/>
      <c r="I154" s="15"/>
      <c r="J154" s="15"/>
      <c r="K154" s="15"/>
      <c r="L154" s="15"/>
      <c r="M154" s="15"/>
      <c r="N154" s="15"/>
      <c r="O154" s="15"/>
      <c r="P154" s="15"/>
    </row>
    <row r="155">
      <c r="A155" s="1"/>
      <c r="B155" s="1"/>
      <c r="C155" s="145"/>
      <c r="D155" s="192"/>
      <c r="E155" s="192"/>
      <c r="F155" s="192"/>
      <c r="G155" s="192"/>
      <c r="H155" s="15"/>
      <c r="I155" s="15"/>
      <c r="J155" s="15"/>
      <c r="K155" s="15"/>
      <c r="L155" s="15"/>
      <c r="M155" s="15"/>
      <c r="N155" s="15"/>
      <c r="O155" s="15"/>
      <c r="P155" s="15"/>
    </row>
    <row r="156">
      <c r="A156" s="1"/>
      <c r="B156" s="1"/>
      <c r="C156" s="145"/>
      <c r="D156" s="192"/>
      <c r="E156" s="192"/>
      <c r="F156" s="192"/>
      <c r="G156" s="192"/>
      <c r="H156" s="15"/>
      <c r="I156" s="15"/>
      <c r="J156" s="15"/>
      <c r="K156" s="15"/>
      <c r="L156" s="15"/>
      <c r="M156" s="15"/>
      <c r="N156" s="15"/>
      <c r="O156" s="15"/>
      <c r="P156" s="15"/>
    </row>
    <row r="157">
      <c r="A157" s="1"/>
      <c r="B157" s="1"/>
      <c r="C157" s="145"/>
      <c r="D157" s="192"/>
      <c r="E157" s="192"/>
      <c r="F157" s="192"/>
      <c r="G157" s="192"/>
      <c r="H157" s="15"/>
      <c r="I157" s="15"/>
      <c r="J157" s="15"/>
      <c r="K157" s="15"/>
      <c r="L157" s="15"/>
      <c r="M157" s="15"/>
      <c r="N157" s="15"/>
      <c r="O157" s="15"/>
      <c r="P157" s="15"/>
    </row>
    <row r="158">
      <c r="A158" s="1"/>
      <c r="B158" s="1"/>
      <c r="C158" s="145"/>
      <c r="D158" s="192"/>
      <c r="E158" s="192"/>
      <c r="F158" s="192"/>
      <c r="G158" s="192"/>
      <c r="H158" s="15"/>
      <c r="I158" s="15"/>
      <c r="J158" s="15"/>
      <c r="K158" s="15"/>
      <c r="L158" s="15"/>
      <c r="M158" s="15"/>
      <c r="N158" s="15"/>
      <c r="O158" s="15"/>
      <c r="P158" s="15"/>
    </row>
    <row r="159">
      <c r="A159" s="1"/>
      <c r="B159" s="1"/>
      <c r="C159" s="145"/>
      <c r="D159" s="192"/>
      <c r="E159" s="192"/>
      <c r="F159" s="192"/>
      <c r="G159" s="192"/>
      <c r="H159" s="15"/>
      <c r="I159" s="15"/>
      <c r="J159" s="15"/>
      <c r="K159" s="15"/>
      <c r="L159" s="15"/>
      <c r="M159" s="15"/>
      <c r="N159" s="15"/>
      <c r="O159" s="15"/>
      <c r="P159" s="15"/>
    </row>
    <row r="160">
      <c r="A160" s="1"/>
      <c r="B160" s="1"/>
      <c r="C160" s="145"/>
      <c r="D160" s="192"/>
      <c r="E160" s="192"/>
      <c r="F160" s="192"/>
      <c r="G160" s="192"/>
      <c r="H160" s="15"/>
      <c r="I160" s="15"/>
      <c r="J160" s="15"/>
      <c r="K160" s="15"/>
      <c r="L160" s="15"/>
      <c r="M160" s="15"/>
      <c r="N160" s="15"/>
      <c r="O160" s="15"/>
      <c r="P160" s="15"/>
    </row>
    <row r="161">
      <c r="A161" s="1"/>
      <c r="B161" s="1"/>
      <c r="C161" s="145"/>
      <c r="D161" s="192"/>
      <c r="E161" s="192"/>
      <c r="F161" s="192"/>
      <c r="G161" s="192"/>
      <c r="H161" s="15"/>
      <c r="I161" s="15"/>
      <c r="J161" s="15"/>
      <c r="K161" s="15"/>
      <c r="L161" s="15"/>
      <c r="M161" s="15"/>
      <c r="N161" s="15"/>
      <c r="O161" s="15"/>
      <c r="P161" s="15"/>
    </row>
    <row r="162">
      <c r="A162" s="1"/>
      <c r="B162" s="1"/>
      <c r="C162" s="145"/>
      <c r="D162" s="192"/>
      <c r="E162" s="192"/>
      <c r="F162" s="192"/>
      <c r="G162" s="192"/>
      <c r="H162" s="15"/>
      <c r="I162" s="15"/>
      <c r="J162" s="15"/>
      <c r="K162" s="15"/>
      <c r="L162" s="15"/>
      <c r="M162" s="15"/>
      <c r="N162" s="15"/>
      <c r="O162" s="15"/>
      <c r="P162" s="15"/>
    </row>
    <row r="163">
      <c r="A163" s="1"/>
      <c r="B163" s="1"/>
      <c r="C163" s="145"/>
      <c r="D163" s="192"/>
      <c r="E163" s="192"/>
      <c r="F163" s="192"/>
      <c r="G163" s="192"/>
      <c r="H163" s="15"/>
      <c r="I163" s="15"/>
      <c r="J163" s="15"/>
      <c r="K163" s="15"/>
      <c r="L163" s="15"/>
      <c r="M163" s="15"/>
      <c r="N163" s="15"/>
      <c r="O163" s="15"/>
      <c r="P163" s="15"/>
    </row>
    <row r="164">
      <c r="A164" s="1"/>
      <c r="B164" s="1"/>
      <c r="C164" s="145"/>
      <c r="D164" s="192"/>
      <c r="E164" s="192"/>
      <c r="F164" s="192"/>
      <c r="G164" s="192"/>
      <c r="H164" s="15"/>
      <c r="I164" s="15"/>
      <c r="J164" s="15"/>
      <c r="K164" s="15"/>
      <c r="L164" s="15"/>
      <c r="M164" s="15"/>
      <c r="N164" s="15"/>
      <c r="O164" s="15"/>
      <c r="P164" s="15"/>
    </row>
    <row r="165">
      <c r="A165" s="1"/>
      <c r="B165" s="1"/>
      <c r="C165" s="145"/>
      <c r="D165" s="192"/>
      <c r="E165" s="192"/>
      <c r="F165" s="192"/>
      <c r="G165" s="192"/>
      <c r="H165" s="15"/>
      <c r="I165" s="15"/>
      <c r="J165" s="15"/>
      <c r="K165" s="15"/>
      <c r="L165" s="15"/>
      <c r="M165" s="15"/>
      <c r="N165" s="15"/>
      <c r="O165" s="15"/>
      <c r="P165" s="15"/>
    </row>
    <row r="166">
      <c r="A166" s="1"/>
      <c r="B166" s="1"/>
      <c r="C166" s="145"/>
      <c r="D166" s="192"/>
      <c r="E166" s="192"/>
      <c r="F166" s="192"/>
      <c r="G166" s="192"/>
      <c r="H166" s="15"/>
      <c r="I166" s="15"/>
      <c r="J166" s="15"/>
      <c r="K166" s="15"/>
      <c r="L166" s="15"/>
      <c r="M166" s="15"/>
      <c r="N166" s="15"/>
      <c r="O166" s="15"/>
      <c r="P166" s="15"/>
    </row>
    <row r="167">
      <c r="A167" s="1"/>
      <c r="B167" s="1"/>
      <c r="C167" s="145"/>
      <c r="D167" s="192"/>
      <c r="E167" s="192"/>
      <c r="F167" s="192"/>
      <c r="G167" s="192"/>
      <c r="H167" s="15"/>
      <c r="I167" s="15"/>
      <c r="J167" s="15"/>
      <c r="K167" s="15"/>
      <c r="L167" s="15"/>
      <c r="M167" s="15"/>
      <c r="N167" s="15"/>
      <c r="O167" s="15"/>
      <c r="P167" s="15"/>
    </row>
    <row r="168">
      <c r="A168" s="1"/>
      <c r="B168" s="1"/>
      <c r="C168" s="145"/>
      <c r="D168" s="192"/>
      <c r="E168" s="192"/>
      <c r="F168" s="192"/>
      <c r="G168" s="192"/>
      <c r="H168" s="15"/>
      <c r="I168" s="15"/>
      <c r="J168" s="15"/>
      <c r="K168" s="15"/>
      <c r="L168" s="15"/>
      <c r="M168" s="15"/>
      <c r="N168" s="15"/>
      <c r="O168" s="15"/>
      <c r="P168" s="15"/>
    </row>
    <row r="169">
      <c r="A169" s="1"/>
      <c r="B169" s="1"/>
      <c r="C169" s="145"/>
      <c r="D169" s="192"/>
      <c r="E169" s="192"/>
      <c r="F169" s="192"/>
      <c r="G169" s="192"/>
      <c r="H169" s="15"/>
      <c r="I169" s="15"/>
      <c r="J169" s="15"/>
      <c r="K169" s="15"/>
      <c r="L169" s="15"/>
      <c r="M169" s="15"/>
      <c r="N169" s="15"/>
      <c r="O169" s="15"/>
      <c r="P169" s="15"/>
    </row>
    <row r="170">
      <c r="A170" s="1"/>
      <c r="B170" s="1"/>
      <c r="C170" s="145"/>
      <c r="D170" s="192"/>
      <c r="E170" s="192"/>
      <c r="F170" s="192"/>
      <c r="G170" s="192"/>
      <c r="H170" s="15"/>
      <c r="I170" s="15"/>
      <c r="J170" s="15"/>
      <c r="K170" s="15"/>
      <c r="L170" s="15"/>
      <c r="M170" s="15"/>
      <c r="N170" s="15"/>
      <c r="O170" s="15"/>
      <c r="P170" s="15"/>
    </row>
    <row r="171">
      <c r="A171" s="1"/>
      <c r="B171" s="1"/>
      <c r="C171" s="145"/>
      <c r="D171" s="192"/>
      <c r="E171" s="192"/>
      <c r="F171" s="192"/>
      <c r="G171" s="192"/>
      <c r="H171" s="15"/>
      <c r="I171" s="15"/>
      <c r="J171" s="15"/>
      <c r="K171" s="15"/>
      <c r="L171" s="15"/>
      <c r="M171" s="15"/>
      <c r="N171" s="15"/>
      <c r="O171" s="15"/>
      <c r="P171" s="15"/>
    </row>
    <row r="172">
      <c r="A172" s="1"/>
      <c r="B172" s="1"/>
      <c r="C172" s="145"/>
      <c r="D172" s="192"/>
      <c r="E172" s="192"/>
      <c r="F172" s="192"/>
      <c r="G172" s="192"/>
      <c r="H172" s="15"/>
      <c r="I172" s="15"/>
      <c r="J172" s="15"/>
      <c r="K172" s="15"/>
      <c r="L172" s="15"/>
      <c r="M172" s="15"/>
      <c r="N172" s="15"/>
      <c r="O172" s="15"/>
      <c r="P172" s="15"/>
    </row>
    <row r="173">
      <c r="A173" s="1"/>
      <c r="B173" s="1"/>
      <c r="C173" s="145"/>
      <c r="D173" s="192"/>
      <c r="E173" s="192"/>
      <c r="F173" s="192"/>
      <c r="G173" s="192"/>
      <c r="H173" s="15"/>
      <c r="I173" s="15"/>
      <c r="J173" s="15"/>
      <c r="K173" s="15"/>
      <c r="L173" s="15"/>
      <c r="M173" s="15"/>
      <c r="N173" s="15"/>
      <c r="O173" s="15"/>
      <c r="P173" s="15"/>
    </row>
    <row r="174">
      <c r="A174" s="1"/>
      <c r="B174" s="1"/>
      <c r="C174" s="145"/>
      <c r="D174" s="192"/>
      <c r="E174" s="192"/>
      <c r="F174" s="192"/>
      <c r="G174" s="192"/>
      <c r="H174" s="15"/>
      <c r="I174" s="15"/>
      <c r="J174" s="15"/>
      <c r="K174" s="15"/>
      <c r="L174" s="15"/>
      <c r="M174" s="15"/>
      <c r="N174" s="15"/>
      <c r="O174" s="15"/>
      <c r="P174" s="15"/>
    </row>
    <row r="175">
      <c r="A175" s="1"/>
      <c r="B175" s="1"/>
      <c r="C175" s="145"/>
      <c r="D175" s="192"/>
      <c r="E175" s="192"/>
      <c r="F175" s="192"/>
      <c r="G175" s="192"/>
      <c r="H175" s="15"/>
      <c r="I175" s="15"/>
      <c r="J175" s="15"/>
      <c r="K175" s="15"/>
      <c r="L175" s="15"/>
      <c r="M175" s="15"/>
      <c r="N175" s="15"/>
      <c r="O175" s="15"/>
      <c r="P175" s="15"/>
    </row>
    <row r="176">
      <c r="A176" s="1"/>
      <c r="B176" s="1"/>
      <c r="C176" s="145"/>
      <c r="D176" s="192"/>
      <c r="E176" s="192"/>
      <c r="F176" s="192"/>
      <c r="G176" s="192"/>
      <c r="H176" s="15"/>
      <c r="I176" s="15"/>
      <c r="J176" s="15"/>
      <c r="K176" s="15"/>
      <c r="L176" s="15"/>
      <c r="M176" s="15"/>
      <c r="N176" s="15"/>
      <c r="O176" s="15"/>
      <c r="P176" s="15"/>
    </row>
    <row r="177">
      <c r="A177" s="1"/>
      <c r="B177" s="1"/>
      <c r="C177" s="145"/>
      <c r="D177" s="192"/>
      <c r="E177" s="192"/>
      <c r="F177" s="192"/>
      <c r="G177" s="192"/>
      <c r="H177" s="15"/>
      <c r="I177" s="15"/>
      <c r="J177" s="15"/>
      <c r="K177" s="15"/>
      <c r="L177" s="15"/>
      <c r="M177" s="15"/>
      <c r="N177" s="15"/>
      <c r="O177" s="15"/>
      <c r="P177" s="15"/>
    </row>
    <row r="178">
      <c r="A178" s="1"/>
      <c r="B178" s="1"/>
      <c r="C178" s="145"/>
      <c r="D178" s="192"/>
      <c r="E178" s="192"/>
      <c r="F178" s="192"/>
      <c r="G178" s="192"/>
      <c r="H178" s="15"/>
      <c r="I178" s="15"/>
      <c r="J178" s="15"/>
      <c r="K178" s="15"/>
      <c r="L178" s="15"/>
      <c r="M178" s="15"/>
      <c r="N178" s="15"/>
      <c r="O178" s="15"/>
      <c r="P178" s="15"/>
    </row>
    <row r="179">
      <c r="A179" s="1"/>
      <c r="B179" s="1"/>
      <c r="C179" s="145"/>
      <c r="D179" s="192"/>
      <c r="E179" s="192"/>
      <c r="F179" s="192"/>
      <c r="G179" s="192"/>
      <c r="H179" s="15"/>
      <c r="I179" s="15"/>
      <c r="J179" s="15"/>
      <c r="K179" s="15"/>
      <c r="L179" s="15"/>
      <c r="M179" s="15"/>
      <c r="N179" s="15"/>
      <c r="O179" s="15"/>
      <c r="P179" s="15"/>
    </row>
    <row r="180">
      <c r="A180" s="1"/>
      <c r="B180" s="1"/>
      <c r="C180" s="145"/>
      <c r="D180" s="192"/>
      <c r="E180" s="192"/>
      <c r="F180" s="192"/>
      <c r="G180" s="192"/>
      <c r="H180" s="15"/>
      <c r="I180" s="15"/>
      <c r="J180" s="15"/>
      <c r="K180" s="15"/>
      <c r="L180" s="15"/>
      <c r="M180" s="15"/>
      <c r="N180" s="15"/>
      <c r="O180" s="15"/>
      <c r="P180" s="15"/>
    </row>
    <row r="181">
      <c r="A181" s="1"/>
      <c r="B181" s="1"/>
      <c r="C181" s="145"/>
      <c r="D181" s="192"/>
      <c r="E181" s="192"/>
      <c r="F181" s="192"/>
      <c r="G181" s="192"/>
      <c r="H181" s="15"/>
      <c r="I181" s="15"/>
      <c r="J181" s="15"/>
      <c r="K181" s="15"/>
      <c r="L181" s="15"/>
      <c r="M181" s="15"/>
      <c r="N181" s="15"/>
      <c r="O181" s="15"/>
      <c r="P181" s="15"/>
    </row>
    <row r="182">
      <c r="A182" s="1"/>
      <c r="B182" s="1"/>
      <c r="C182" s="145"/>
      <c r="D182" s="192"/>
      <c r="E182" s="192"/>
      <c r="F182" s="192"/>
      <c r="G182" s="192"/>
      <c r="H182" s="15"/>
      <c r="I182" s="15"/>
      <c r="J182" s="15"/>
      <c r="K182" s="15"/>
      <c r="L182" s="15"/>
      <c r="M182" s="15"/>
      <c r="N182" s="15"/>
      <c r="O182" s="15"/>
      <c r="P182" s="15"/>
    </row>
    <row r="183">
      <c r="A183" s="1"/>
      <c r="B183" s="1"/>
      <c r="C183" s="145"/>
      <c r="D183" s="192"/>
      <c r="E183" s="192"/>
      <c r="F183" s="192"/>
      <c r="G183" s="192"/>
      <c r="H183" s="15"/>
      <c r="I183" s="15"/>
      <c r="J183" s="15"/>
      <c r="K183" s="15"/>
      <c r="L183" s="15"/>
      <c r="M183" s="15"/>
      <c r="N183" s="15"/>
      <c r="O183" s="15"/>
      <c r="P183" s="15"/>
    </row>
    <row r="184">
      <c r="A184" s="1"/>
      <c r="B184" s="1"/>
      <c r="C184" s="145"/>
      <c r="D184" s="192"/>
      <c r="E184" s="192"/>
      <c r="F184" s="192"/>
      <c r="G184" s="192"/>
      <c r="H184" s="15"/>
      <c r="I184" s="15"/>
      <c r="J184" s="15"/>
      <c r="K184" s="15"/>
      <c r="L184" s="15"/>
      <c r="M184" s="15"/>
      <c r="N184" s="15"/>
      <c r="O184" s="15"/>
      <c r="P184" s="15"/>
    </row>
    <row r="185">
      <c r="A185" s="1"/>
      <c r="B185" s="1"/>
      <c r="C185" s="145"/>
      <c r="D185" s="192"/>
      <c r="E185" s="192"/>
      <c r="F185" s="192"/>
      <c r="G185" s="192"/>
      <c r="H185" s="15"/>
      <c r="I185" s="15"/>
      <c r="J185" s="15"/>
      <c r="K185" s="15"/>
      <c r="L185" s="15"/>
      <c r="M185" s="15"/>
      <c r="N185" s="15"/>
      <c r="O185" s="15"/>
      <c r="P185" s="15"/>
    </row>
    <row r="186">
      <c r="A186" s="1"/>
      <c r="B186" s="1"/>
      <c r="C186" s="145"/>
      <c r="D186" s="192"/>
      <c r="E186" s="192"/>
      <c r="F186" s="192"/>
      <c r="G186" s="192"/>
      <c r="H186" s="15"/>
      <c r="I186" s="15"/>
      <c r="J186" s="15"/>
      <c r="K186" s="15"/>
      <c r="L186" s="15"/>
      <c r="M186" s="15"/>
      <c r="N186" s="15"/>
      <c r="O186" s="15"/>
      <c r="P186" s="15"/>
    </row>
    <row r="187">
      <c r="A187" s="1"/>
      <c r="B187" s="1"/>
      <c r="C187" s="145"/>
      <c r="D187" s="192"/>
      <c r="E187" s="192"/>
      <c r="F187" s="192"/>
      <c r="G187" s="192"/>
      <c r="H187" s="15"/>
      <c r="I187" s="15"/>
      <c r="J187" s="15"/>
      <c r="K187" s="15"/>
      <c r="L187" s="15"/>
      <c r="M187" s="15"/>
      <c r="N187" s="15"/>
      <c r="O187" s="15"/>
      <c r="P187" s="15"/>
    </row>
    <row r="188">
      <c r="A188" s="1"/>
      <c r="B188" s="1"/>
      <c r="C188" s="145"/>
      <c r="D188" s="192"/>
      <c r="E188" s="192"/>
      <c r="F188" s="192"/>
      <c r="G188" s="192"/>
      <c r="H188" s="15"/>
      <c r="I188" s="15"/>
      <c r="J188" s="15"/>
      <c r="K188" s="15"/>
      <c r="L188" s="15"/>
      <c r="M188" s="15"/>
      <c r="N188" s="15"/>
      <c r="O188" s="15"/>
      <c r="P188" s="15"/>
    </row>
    <row r="189">
      <c r="A189" s="1"/>
      <c r="B189" s="1"/>
      <c r="C189" s="145"/>
      <c r="D189" s="192"/>
      <c r="E189" s="192"/>
      <c r="F189" s="192"/>
      <c r="G189" s="192"/>
      <c r="H189" s="15"/>
      <c r="I189" s="15"/>
      <c r="J189" s="15"/>
      <c r="K189" s="15"/>
      <c r="L189" s="15"/>
      <c r="M189" s="15"/>
      <c r="N189" s="15"/>
      <c r="O189" s="15"/>
      <c r="P189" s="15"/>
    </row>
    <row r="190">
      <c r="A190" s="1"/>
      <c r="B190" s="1"/>
      <c r="C190" s="145"/>
      <c r="D190" s="192"/>
      <c r="E190" s="192"/>
      <c r="F190" s="192"/>
      <c r="G190" s="192"/>
      <c r="H190" s="15"/>
      <c r="I190" s="15"/>
      <c r="J190" s="15"/>
      <c r="K190" s="15"/>
      <c r="L190" s="15"/>
      <c r="M190" s="15"/>
      <c r="N190" s="15"/>
      <c r="O190" s="15"/>
      <c r="P190" s="15"/>
    </row>
    <row r="191">
      <c r="A191" s="1"/>
      <c r="B191" s="1"/>
      <c r="C191" s="145"/>
      <c r="D191" s="192"/>
      <c r="E191" s="192"/>
      <c r="F191" s="192"/>
      <c r="G191" s="192"/>
      <c r="H191" s="15"/>
      <c r="I191" s="15"/>
      <c r="J191" s="15"/>
      <c r="K191" s="15"/>
      <c r="L191" s="15"/>
      <c r="M191" s="15"/>
      <c r="N191" s="15"/>
      <c r="O191" s="15"/>
      <c r="P191" s="15"/>
    </row>
    <row r="192">
      <c r="A192" s="1"/>
      <c r="B192" s="1"/>
      <c r="C192" s="145"/>
      <c r="D192" s="192"/>
      <c r="E192" s="192"/>
      <c r="F192" s="192"/>
      <c r="G192" s="192"/>
      <c r="H192" s="15"/>
      <c r="I192" s="15"/>
      <c r="J192" s="15"/>
      <c r="K192" s="15"/>
      <c r="L192" s="15"/>
      <c r="M192" s="15"/>
      <c r="N192" s="15"/>
      <c r="O192" s="15"/>
      <c r="P192" s="15"/>
    </row>
    <row r="193">
      <c r="A193" s="1"/>
      <c r="B193" s="1"/>
      <c r="C193" s="145"/>
      <c r="D193" s="192"/>
      <c r="E193" s="192"/>
      <c r="F193" s="192"/>
      <c r="G193" s="192"/>
      <c r="H193" s="15"/>
      <c r="I193" s="15"/>
      <c r="J193" s="15"/>
      <c r="K193" s="15"/>
      <c r="L193" s="15"/>
      <c r="M193" s="15"/>
      <c r="N193" s="15"/>
      <c r="O193" s="15"/>
      <c r="P193" s="15"/>
    </row>
    <row r="194">
      <c r="A194" s="1"/>
      <c r="B194" s="1"/>
      <c r="C194" s="145"/>
      <c r="D194" s="192"/>
      <c r="E194" s="192"/>
      <c r="F194" s="192"/>
      <c r="G194" s="192"/>
      <c r="H194" s="15"/>
      <c r="I194" s="15"/>
      <c r="J194" s="15"/>
      <c r="K194" s="15"/>
      <c r="L194" s="15"/>
      <c r="M194" s="15"/>
      <c r="N194" s="15"/>
      <c r="O194" s="15"/>
      <c r="P194" s="15"/>
    </row>
    <row r="195">
      <c r="A195" s="1"/>
      <c r="B195" s="1"/>
      <c r="C195" s="145"/>
      <c r="D195" s="192"/>
      <c r="E195" s="192"/>
      <c r="F195" s="192"/>
      <c r="G195" s="192"/>
      <c r="H195" s="15"/>
      <c r="I195" s="15"/>
      <c r="J195" s="15"/>
      <c r="K195" s="15"/>
      <c r="L195" s="15"/>
      <c r="M195" s="15"/>
      <c r="N195" s="15"/>
      <c r="O195" s="15"/>
      <c r="P195" s="15"/>
    </row>
    <row r="196">
      <c r="A196" s="1"/>
      <c r="B196" s="1"/>
      <c r="C196" s="145"/>
      <c r="D196" s="192"/>
      <c r="E196" s="192"/>
      <c r="F196" s="192"/>
      <c r="G196" s="192"/>
      <c r="H196" s="15"/>
      <c r="I196" s="15"/>
      <c r="J196" s="15"/>
      <c r="K196" s="15"/>
      <c r="L196" s="15"/>
      <c r="M196" s="15"/>
      <c r="N196" s="15"/>
      <c r="O196" s="15"/>
      <c r="P196" s="15"/>
    </row>
    <row r="197">
      <c r="A197" s="1"/>
      <c r="B197" s="1"/>
      <c r="C197" s="145"/>
      <c r="D197" s="192"/>
      <c r="E197" s="192"/>
      <c r="F197" s="192"/>
      <c r="G197" s="192"/>
      <c r="H197" s="15"/>
      <c r="I197" s="15"/>
      <c r="J197" s="15"/>
      <c r="K197" s="15"/>
      <c r="L197" s="15"/>
      <c r="M197" s="15"/>
      <c r="N197" s="15"/>
      <c r="O197" s="15"/>
      <c r="P197" s="15"/>
    </row>
    <row r="198">
      <c r="A198" s="1"/>
      <c r="B198" s="1"/>
      <c r="C198" s="145"/>
      <c r="D198" s="192"/>
      <c r="E198" s="192"/>
      <c r="F198" s="192"/>
      <c r="G198" s="192"/>
      <c r="H198" s="15"/>
      <c r="I198" s="15"/>
      <c r="J198" s="15"/>
      <c r="K198" s="15"/>
      <c r="L198" s="15"/>
      <c r="M198" s="15"/>
      <c r="N198" s="15"/>
      <c r="O198" s="15"/>
      <c r="P198" s="15"/>
    </row>
    <row r="199">
      <c r="A199" s="1"/>
      <c r="B199" s="1"/>
      <c r="C199" s="145"/>
      <c r="D199" s="192"/>
      <c r="E199" s="192"/>
      <c r="F199" s="192"/>
      <c r="G199" s="192"/>
      <c r="H199" s="15"/>
      <c r="I199" s="15"/>
      <c r="J199" s="15"/>
      <c r="K199" s="15"/>
      <c r="L199" s="15"/>
      <c r="M199" s="15"/>
      <c r="N199" s="15"/>
      <c r="O199" s="15"/>
      <c r="P199" s="15"/>
    </row>
    <row r="200">
      <c r="A200" s="1"/>
      <c r="B200" s="1"/>
      <c r="C200" s="145"/>
      <c r="D200" s="192"/>
      <c r="E200" s="192"/>
      <c r="F200" s="192"/>
      <c r="G200" s="192"/>
      <c r="H200" s="15"/>
      <c r="I200" s="15"/>
      <c r="J200" s="15"/>
      <c r="K200" s="15"/>
      <c r="L200" s="15"/>
      <c r="M200" s="15"/>
      <c r="N200" s="15"/>
      <c r="O200" s="15"/>
      <c r="P200" s="15"/>
    </row>
    <row r="201">
      <c r="A201" s="1"/>
      <c r="B201" s="1"/>
      <c r="C201" s="145"/>
      <c r="D201" s="192"/>
      <c r="E201" s="192"/>
      <c r="F201" s="192"/>
      <c r="G201" s="192"/>
      <c r="H201" s="15"/>
      <c r="I201" s="15"/>
      <c r="J201" s="15"/>
      <c r="K201" s="15"/>
      <c r="L201" s="15"/>
      <c r="M201" s="15"/>
      <c r="N201" s="15"/>
      <c r="O201" s="15"/>
      <c r="P201" s="15"/>
    </row>
    <row r="202">
      <c r="A202" s="1"/>
      <c r="B202" s="1"/>
      <c r="C202" s="145"/>
      <c r="D202" s="192"/>
      <c r="E202" s="192"/>
      <c r="F202" s="192"/>
      <c r="G202" s="192"/>
      <c r="H202" s="15"/>
      <c r="I202" s="15"/>
      <c r="J202" s="15"/>
      <c r="K202" s="15"/>
      <c r="L202" s="15"/>
      <c r="M202" s="15"/>
      <c r="N202" s="15"/>
      <c r="O202" s="15"/>
      <c r="P202" s="15"/>
    </row>
    <row r="203">
      <c r="A203" s="1"/>
      <c r="B203" s="1"/>
      <c r="C203" s="145"/>
      <c r="D203" s="192"/>
      <c r="E203" s="192"/>
      <c r="F203" s="192"/>
      <c r="G203" s="192"/>
      <c r="H203" s="15"/>
      <c r="I203" s="15"/>
      <c r="J203" s="15"/>
      <c r="K203" s="15"/>
      <c r="L203" s="15"/>
      <c r="M203" s="15"/>
      <c r="N203" s="15"/>
      <c r="O203" s="15"/>
      <c r="P203" s="15"/>
    </row>
    <row r="204">
      <c r="A204" s="1"/>
      <c r="B204" s="1"/>
      <c r="C204" s="145"/>
      <c r="D204" s="192"/>
      <c r="E204" s="192"/>
      <c r="F204" s="192"/>
      <c r="G204" s="192"/>
      <c r="H204" s="15"/>
      <c r="I204" s="15"/>
      <c r="J204" s="15"/>
      <c r="K204" s="15"/>
      <c r="L204" s="15"/>
      <c r="M204" s="15"/>
      <c r="N204" s="15"/>
      <c r="O204" s="15"/>
      <c r="P204" s="15"/>
    </row>
    <row r="205">
      <c r="A205" s="1"/>
      <c r="B205" s="1"/>
      <c r="C205" s="145"/>
      <c r="D205" s="192"/>
      <c r="E205" s="192"/>
      <c r="F205" s="192"/>
      <c r="G205" s="192"/>
      <c r="H205" s="15"/>
      <c r="I205" s="15"/>
      <c r="J205" s="15"/>
      <c r="K205" s="15"/>
      <c r="L205" s="15"/>
      <c r="M205" s="15"/>
      <c r="N205" s="15"/>
      <c r="O205" s="15"/>
      <c r="P205" s="15"/>
    </row>
    <row r="206">
      <c r="A206" s="1"/>
      <c r="B206" s="1"/>
      <c r="C206" s="145"/>
      <c r="D206" s="192"/>
      <c r="E206" s="192"/>
      <c r="F206" s="192"/>
      <c r="G206" s="192"/>
      <c r="H206" s="15"/>
      <c r="I206" s="15"/>
      <c r="J206" s="15"/>
      <c r="K206" s="15"/>
      <c r="L206" s="15"/>
      <c r="M206" s="15"/>
      <c r="N206" s="15"/>
      <c r="O206" s="15"/>
      <c r="P206" s="15"/>
    </row>
    <row r="207">
      <c r="A207" s="1"/>
      <c r="B207" s="1"/>
      <c r="C207" s="145"/>
      <c r="D207" s="192"/>
      <c r="E207" s="192"/>
      <c r="F207" s="192"/>
      <c r="G207" s="192"/>
      <c r="H207" s="15"/>
      <c r="I207" s="15"/>
      <c r="J207" s="15"/>
      <c r="K207" s="15"/>
      <c r="L207" s="15"/>
      <c r="M207" s="15"/>
      <c r="N207" s="15"/>
      <c r="O207" s="15"/>
      <c r="P207" s="15"/>
    </row>
    <row r="208">
      <c r="A208" s="1"/>
      <c r="B208" s="1"/>
      <c r="C208" s="145"/>
      <c r="D208" s="192"/>
      <c r="E208" s="192"/>
      <c r="F208" s="192"/>
      <c r="G208" s="192"/>
      <c r="H208" s="15"/>
      <c r="I208" s="15"/>
      <c r="J208" s="15"/>
      <c r="K208" s="15"/>
      <c r="L208" s="15"/>
      <c r="M208" s="15"/>
      <c r="N208" s="15"/>
      <c r="O208" s="15"/>
      <c r="P208" s="15"/>
    </row>
    <row r="209">
      <c r="A209" s="1"/>
      <c r="B209" s="1"/>
      <c r="C209" s="145"/>
      <c r="D209" s="192"/>
      <c r="E209" s="192"/>
      <c r="F209" s="192"/>
      <c r="G209" s="192"/>
      <c r="H209" s="15"/>
      <c r="I209" s="15"/>
      <c r="J209" s="15"/>
      <c r="K209" s="15"/>
      <c r="L209" s="15"/>
      <c r="M209" s="15"/>
      <c r="N209" s="15"/>
      <c r="O209" s="15"/>
      <c r="P209" s="15"/>
    </row>
    <row r="210">
      <c r="A210" s="1"/>
      <c r="B210" s="1"/>
      <c r="C210" s="145"/>
      <c r="D210" s="192"/>
      <c r="E210" s="192"/>
      <c r="F210" s="192"/>
      <c r="G210" s="192"/>
      <c r="H210" s="15"/>
      <c r="I210" s="15"/>
      <c r="J210" s="15"/>
      <c r="K210" s="15"/>
      <c r="L210" s="15"/>
      <c r="M210" s="15"/>
      <c r="N210" s="15"/>
      <c r="O210" s="15"/>
      <c r="P210" s="15"/>
    </row>
    <row r="211">
      <c r="A211" s="1"/>
      <c r="B211" s="1"/>
      <c r="C211" s="145"/>
      <c r="D211" s="192"/>
      <c r="E211" s="192"/>
      <c r="F211" s="192"/>
      <c r="G211" s="192"/>
      <c r="H211" s="15"/>
      <c r="I211" s="15"/>
      <c r="J211" s="15"/>
      <c r="K211" s="15"/>
      <c r="L211" s="15"/>
      <c r="M211" s="15"/>
      <c r="N211" s="15"/>
      <c r="O211" s="15"/>
      <c r="P211" s="15"/>
    </row>
    <row r="212">
      <c r="A212" s="1"/>
      <c r="B212" s="1"/>
      <c r="C212" s="145"/>
      <c r="D212" s="192"/>
      <c r="E212" s="192"/>
      <c r="F212" s="192"/>
      <c r="G212" s="192"/>
      <c r="H212" s="15"/>
      <c r="I212" s="15"/>
      <c r="J212" s="15"/>
      <c r="K212" s="15"/>
      <c r="L212" s="15"/>
      <c r="M212" s="15"/>
      <c r="N212" s="15"/>
      <c r="O212" s="15"/>
      <c r="P212" s="15"/>
    </row>
    <row r="213">
      <c r="A213" s="1"/>
      <c r="B213" s="1"/>
      <c r="C213" s="145"/>
      <c r="D213" s="192"/>
      <c r="E213" s="192"/>
      <c r="F213" s="192"/>
      <c r="G213" s="192"/>
      <c r="H213" s="15"/>
      <c r="I213" s="15"/>
      <c r="J213" s="15"/>
      <c r="K213" s="15"/>
      <c r="L213" s="15"/>
      <c r="M213" s="15"/>
      <c r="N213" s="15"/>
      <c r="O213" s="15"/>
      <c r="P213" s="15"/>
    </row>
    <row r="214">
      <c r="A214" s="1"/>
      <c r="B214" s="1"/>
      <c r="C214" s="145"/>
      <c r="D214" s="192"/>
      <c r="E214" s="192"/>
      <c r="F214" s="192"/>
      <c r="G214" s="192"/>
      <c r="H214" s="15"/>
      <c r="I214" s="15"/>
      <c r="J214" s="15"/>
      <c r="K214" s="15"/>
      <c r="L214" s="15"/>
      <c r="M214" s="15"/>
      <c r="N214" s="15"/>
      <c r="O214" s="15"/>
      <c r="P214" s="15"/>
    </row>
    <row r="215">
      <c r="A215" s="1"/>
      <c r="B215" s="1"/>
      <c r="C215" s="145"/>
      <c r="D215" s="192"/>
      <c r="E215" s="192"/>
      <c r="F215" s="192"/>
      <c r="G215" s="192"/>
      <c r="H215" s="15"/>
      <c r="I215" s="15"/>
      <c r="J215" s="15"/>
      <c r="K215" s="15"/>
      <c r="L215" s="15"/>
      <c r="M215" s="15"/>
      <c r="N215" s="15"/>
      <c r="O215" s="15"/>
      <c r="P215" s="15"/>
    </row>
    <row r="216">
      <c r="A216" s="1"/>
      <c r="B216" s="1"/>
      <c r="C216" s="145"/>
      <c r="D216" s="192"/>
      <c r="E216" s="192"/>
      <c r="F216" s="192"/>
      <c r="G216" s="192"/>
      <c r="H216" s="15"/>
      <c r="I216" s="15"/>
      <c r="J216" s="15"/>
      <c r="K216" s="15"/>
      <c r="L216" s="15"/>
      <c r="M216" s="15"/>
      <c r="N216" s="15"/>
      <c r="O216" s="15"/>
      <c r="P216" s="15"/>
    </row>
    <row r="217">
      <c r="A217" s="1"/>
      <c r="B217" s="1"/>
      <c r="C217" s="145"/>
      <c r="D217" s="192"/>
      <c r="E217" s="192"/>
      <c r="F217" s="192"/>
      <c r="G217" s="192"/>
      <c r="H217" s="15"/>
      <c r="I217" s="15"/>
      <c r="J217" s="15"/>
      <c r="K217" s="15"/>
      <c r="L217" s="15"/>
      <c r="M217" s="15"/>
      <c r="N217" s="15"/>
      <c r="O217" s="15"/>
      <c r="P217" s="15"/>
    </row>
    <row r="218">
      <c r="A218" s="1"/>
      <c r="B218" s="1"/>
      <c r="C218" s="145"/>
      <c r="D218" s="192"/>
      <c r="E218" s="192"/>
      <c r="F218" s="192"/>
      <c r="G218" s="192"/>
      <c r="H218" s="15"/>
      <c r="I218" s="15"/>
      <c r="J218" s="15"/>
      <c r="K218" s="15"/>
      <c r="L218" s="15"/>
      <c r="M218" s="15"/>
      <c r="N218" s="15"/>
      <c r="O218" s="15"/>
      <c r="P218" s="15"/>
    </row>
    <row r="219">
      <c r="A219" s="1"/>
      <c r="B219" s="1"/>
      <c r="C219" s="145"/>
      <c r="D219" s="192"/>
      <c r="E219" s="192"/>
      <c r="F219" s="192"/>
      <c r="G219" s="192"/>
      <c r="H219" s="15"/>
      <c r="I219" s="15"/>
      <c r="J219" s="15"/>
      <c r="K219" s="15"/>
      <c r="L219" s="15"/>
      <c r="M219" s="15"/>
      <c r="N219" s="15"/>
      <c r="O219" s="15"/>
      <c r="P219" s="15"/>
    </row>
    <row r="220">
      <c r="A220" s="1"/>
      <c r="B220" s="1"/>
      <c r="C220" s="145"/>
      <c r="D220" s="192"/>
      <c r="E220" s="192"/>
      <c r="F220" s="192"/>
      <c r="G220" s="192"/>
      <c r="H220" s="15"/>
      <c r="I220" s="15"/>
      <c r="J220" s="15"/>
      <c r="K220" s="15"/>
      <c r="L220" s="15"/>
      <c r="M220" s="15"/>
      <c r="N220" s="15"/>
      <c r="O220" s="15"/>
      <c r="P220" s="15"/>
    </row>
    <row r="221">
      <c r="A221" s="1"/>
      <c r="B221" s="1"/>
      <c r="C221" s="145"/>
      <c r="D221" s="192"/>
      <c r="E221" s="192"/>
      <c r="F221" s="192"/>
      <c r="G221" s="192"/>
      <c r="H221" s="15"/>
      <c r="I221" s="15"/>
      <c r="J221" s="15"/>
      <c r="K221" s="15"/>
      <c r="L221" s="15"/>
      <c r="M221" s="15"/>
      <c r="N221" s="15"/>
      <c r="O221" s="15"/>
      <c r="P221" s="15"/>
    </row>
    <row r="222">
      <c r="A222" s="1"/>
      <c r="B222" s="1"/>
      <c r="C222" s="145"/>
      <c r="D222" s="192"/>
      <c r="E222" s="192"/>
      <c r="F222" s="192"/>
      <c r="G222" s="192"/>
      <c r="H222" s="15"/>
      <c r="I222" s="15"/>
      <c r="J222" s="15"/>
      <c r="K222" s="15"/>
      <c r="L222" s="15"/>
      <c r="M222" s="15"/>
      <c r="N222" s="15"/>
      <c r="O222" s="15"/>
      <c r="P222" s="15"/>
    </row>
    <row r="223">
      <c r="A223" s="1"/>
      <c r="B223" s="1"/>
      <c r="C223" s="145"/>
      <c r="D223" s="192"/>
      <c r="E223" s="192"/>
      <c r="F223" s="192"/>
      <c r="G223" s="192"/>
      <c r="H223" s="15"/>
      <c r="I223" s="15"/>
      <c r="J223" s="15"/>
      <c r="K223" s="15"/>
      <c r="L223" s="15"/>
      <c r="M223" s="15"/>
      <c r="N223" s="15"/>
      <c r="O223" s="15"/>
      <c r="P223" s="15"/>
    </row>
    <row r="224">
      <c r="A224" s="1"/>
      <c r="B224" s="1"/>
      <c r="C224" s="145"/>
      <c r="D224" s="192"/>
      <c r="E224" s="192"/>
      <c r="F224" s="192"/>
      <c r="G224" s="192"/>
      <c r="H224" s="15"/>
      <c r="I224" s="15"/>
      <c r="J224" s="15"/>
      <c r="K224" s="15"/>
      <c r="L224" s="15"/>
      <c r="M224" s="15"/>
      <c r="N224" s="15"/>
      <c r="O224" s="15"/>
      <c r="P224" s="15"/>
    </row>
    <row r="225">
      <c r="A225" s="1"/>
      <c r="B225" s="1"/>
      <c r="C225" s="145"/>
      <c r="D225" s="192"/>
      <c r="E225" s="192"/>
      <c r="F225" s="192"/>
      <c r="G225" s="192"/>
      <c r="H225" s="15"/>
      <c r="I225" s="15"/>
      <c r="J225" s="15"/>
      <c r="K225" s="15"/>
      <c r="L225" s="15"/>
      <c r="M225" s="15"/>
      <c r="N225" s="15"/>
      <c r="O225" s="15"/>
      <c r="P225" s="15"/>
    </row>
    <row r="226">
      <c r="A226" s="1"/>
      <c r="B226" s="1"/>
      <c r="C226" s="145"/>
      <c r="D226" s="192"/>
      <c r="E226" s="192"/>
      <c r="F226" s="192"/>
      <c r="G226" s="192"/>
      <c r="H226" s="15"/>
      <c r="I226" s="15"/>
      <c r="J226" s="15"/>
      <c r="K226" s="15"/>
      <c r="L226" s="15"/>
      <c r="M226" s="15"/>
      <c r="N226" s="15"/>
      <c r="O226" s="15"/>
      <c r="P226" s="15"/>
    </row>
    <row r="227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  <row r="637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</row>
    <row r="638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</row>
    <row r="639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</row>
    <row r="640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</row>
    <row r="64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</row>
    <row r="64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</row>
    <row r="64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</row>
    <row r="64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</row>
    <row r="64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</row>
    <row r="64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</row>
    <row r="647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</row>
    <row r="648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</row>
    <row r="649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</row>
    <row r="650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</row>
    <row r="65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</row>
    <row r="65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</row>
    <row r="65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</row>
    <row r="65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</row>
    <row r="65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</row>
    <row r="65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</row>
    <row r="657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</row>
    <row r="658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</row>
    <row r="659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</row>
    <row r="660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</row>
    <row r="66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</row>
    <row r="66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</row>
    <row r="66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</row>
    <row r="66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</row>
    <row r="66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</row>
    <row r="66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</row>
    <row r="667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</row>
    <row r="668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</row>
    <row r="669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</row>
    <row r="670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</row>
    <row r="67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</row>
    <row r="67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</row>
    <row r="67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</row>
    <row r="67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</row>
    <row r="6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</row>
    <row r="67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</row>
    <row r="677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</row>
    <row r="678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</row>
    <row r="679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</row>
    <row r="680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</row>
    <row r="68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</row>
    <row r="68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</row>
    <row r="68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</row>
    <row r="68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</row>
    <row r="68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</row>
    <row r="68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</row>
    <row r="687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</row>
    <row r="688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</row>
    <row r="689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</row>
    <row r="690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</row>
    <row r="69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</row>
    <row r="69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</row>
    <row r="69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</row>
    <row r="69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</row>
    <row r="69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</row>
    <row r="69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</row>
    <row r="697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</row>
    <row r="698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</row>
    <row r="699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</row>
    <row r="700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</row>
    <row r="70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</row>
    <row r="70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</row>
    <row r="70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</row>
    <row r="70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</row>
    <row r="70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</row>
    <row r="70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</row>
    <row r="707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</row>
    <row r="708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</row>
    <row r="709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</row>
    <row r="710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</row>
    <row r="71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</row>
    <row r="71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</row>
    <row r="7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</row>
    <row r="71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</row>
    <row r="7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</row>
    <row r="71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</row>
    <row r="717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</row>
    <row r="718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</row>
    <row r="719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</row>
    <row r="720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</row>
    <row r="72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</row>
    <row r="72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</row>
    <row r="72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</row>
    <row r="72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</row>
    <row r="7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</row>
    <row r="7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</row>
    <row r="727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</row>
    <row r="728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</row>
    <row r="729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</row>
    <row r="730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</row>
    <row r="73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</row>
    <row r="73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</row>
    <row r="73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</row>
    <row r="73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</row>
    <row r="73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</row>
    <row r="73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</row>
    <row r="737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</row>
    <row r="738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</row>
    <row r="739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</row>
    <row r="740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</row>
    <row r="74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</row>
    <row r="74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</row>
    <row r="74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</row>
    <row r="74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</row>
    <row r="74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</row>
    <row r="74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</row>
    <row r="747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</row>
    <row r="748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</row>
    <row r="749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</row>
    <row r="750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</row>
    <row r="75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</row>
    <row r="75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</row>
    <row r="75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</row>
    <row r="75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</row>
    <row r="75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</row>
    <row r="75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</row>
    <row r="757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</row>
    <row r="758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</row>
    <row r="759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</row>
    <row r="760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</row>
    <row r="76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</row>
    <row r="76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</row>
    <row r="76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</row>
    <row r="76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</row>
    <row r="76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</row>
    <row r="76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</row>
    <row r="767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</row>
    <row r="768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</row>
    <row r="769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</row>
    <row r="770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</row>
    <row r="77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</row>
    <row r="77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</row>
    <row r="77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</row>
    <row r="77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</row>
    <row r="7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</row>
    <row r="77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</row>
    <row r="777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</row>
    <row r="778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</row>
    <row r="779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</row>
    <row r="780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</row>
    <row r="78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</row>
    <row r="78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</row>
    <row r="78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</row>
    <row r="78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</row>
    <row r="78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</row>
    <row r="78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</row>
    <row r="787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</row>
    <row r="788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</row>
    <row r="789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</row>
    <row r="790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</row>
    <row r="79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</row>
    <row r="79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</row>
    <row r="79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</row>
    <row r="79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</row>
    <row r="79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</row>
    <row r="79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</row>
    <row r="797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</row>
    <row r="798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</row>
    <row r="799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</row>
    <row r="800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</row>
    <row r="80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</row>
    <row r="80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</row>
    <row r="80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</row>
    <row r="80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</row>
    <row r="80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</row>
    <row r="80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</row>
    <row r="807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</row>
    <row r="808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</row>
    <row r="809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</row>
    <row r="810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</row>
    <row r="81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</row>
    <row r="81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</row>
    <row r="8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</row>
    <row r="81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</row>
    <row r="8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</row>
    <row r="81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</row>
    <row r="817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</row>
    <row r="818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</row>
    <row r="819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</row>
    <row r="820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</row>
    <row r="82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</row>
    <row r="82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</row>
    <row r="82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</row>
    <row r="82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</row>
    <row r="8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</row>
    <row r="8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</row>
    <row r="827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</row>
    <row r="828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</row>
    <row r="829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</row>
    <row r="830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</row>
    <row r="83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</row>
    <row r="83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</row>
    <row r="83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</row>
    <row r="83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</row>
    <row r="83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</row>
    <row r="83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</row>
    <row r="837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</row>
    <row r="838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</row>
    <row r="839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</row>
    <row r="840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</row>
    <row r="84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</row>
    <row r="84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</row>
    <row r="84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</row>
    <row r="84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</row>
    <row r="84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</row>
    <row r="84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</row>
    <row r="847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</row>
    <row r="848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</row>
    <row r="849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</row>
    <row r="850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</row>
    <row r="85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</row>
    <row r="85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</row>
    <row r="85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</row>
    <row r="85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</row>
    <row r="85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</row>
    <row r="85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</row>
    <row r="857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</row>
    <row r="858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</row>
    <row r="859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</row>
    <row r="860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</row>
    <row r="86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</row>
    <row r="86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</row>
    <row r="86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</row>
    <row r="86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</row>
    <row r="86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</row>
    <row r="86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</row>
    <row r="867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</row>
    <row r="868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</row>
    <row r="869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</row>
    <row r="870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</row>
    <row r="87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</row>
    <row r="87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</row>
    <row r="87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</row>
    <row r="87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</row>
    <row r="8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</row>
    <row r="87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</row>
    <row r="877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</row>
    <row r="878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</row>
    <row r="879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</row>
    <row r="880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</row>
    <row r="88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</row>
    <row r="88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</row>
    <row r="88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</row>
    <row r="88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</row>
    <row r="88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</row>
    <row r="88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</row>
    <row r="887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</row>
    <row r="888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</row>
    <row r="889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</row>
    <row r="890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</row>
    <row r="89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</row>
    <row r="89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</row>
    <row r="89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</row>
    <row r="89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</row>
    <row r="89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</row>
    <row r="89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</row>
    <row r="897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</row>
    <row r="898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</row>
    <row r="899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</row>
    <row r="900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</row>
    <row r="90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</row>
    <row r="90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</row>
    <row r="90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</row>
    <row r="90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</row>
    <row r="90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</row>
    <row r="90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</row>
    <row r="907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</row>
    <row r="908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</row>
    <row r="909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</row>
    <row r="910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</row>
    <row r="91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</row>
    <row r="91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</row>
    <row r="9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</row>
    <row r="91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</row>
    <row r="9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</row>
    <row r="91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</row>
    <row r="917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</row>
    <row r="918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</row>
    <row r="919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</row>
    <row r="920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</row>
    <row r="92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</row>
    <row r="92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</row>
    <row r="92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</row>
    <row r="92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</row>
    <row r="9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</row>
    <row r="9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</row>
    <row r="927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</row>
    <row r="928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</row>
    <row r="929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</row>
    <row r="930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</row>
    <row r="93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</row>
    <row r="93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</row>
    <row r="93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</row>
    <row r="93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</row>
    <row r="93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</row>
    <row r="93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</row>
    <row r="937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</row>
    <row r="938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</row>
    <row r="939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</row>
    <row r="940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</row>
    <row r="94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</row>
    <row r="94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</row>
    <row r="94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</row>
    <row r="94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</row>
    <row r="94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</row>
    <row r="94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</row>
    <row r="947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</row>
    <row r="948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</row>
    <row r="949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</row>
    <row r="950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</row>
    <row r="95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</row>
    <row r="95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</row>
    <row r="95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</row>
    <row r="95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</row>
    <row r="95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</row>
    <row r="95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</row>
    <row r="957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</row>
    <row r="958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</row>
    <row r="959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</row>
    <row r="960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</row>
    <row r="96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</row>
    <row r="96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</row>
    <row r="96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</row>
    <row r="96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</row>
    <row r="96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</row>
    <row r="96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</row>
    <row r="967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</row>
    <row r="968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</row>
    <row r="969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</row>
    <row r="970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</row>
    <row r="97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</row>
    <row r="97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</row>
    <row r="97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</row>
    <row r="97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</row>
    <row r="9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</row>
    <row r="97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</row>
    <row r="977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</row>
    <row r="978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</row>
    <row r="979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</row>
    <row r="980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</row>
    <row r="98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</row>
    <row r="98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</row>
    <row r="98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</row>
    <row r="98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</row>
    <row r="98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</row>
    <row r="98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</row>
    <row r="987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</row>
    <row r="988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</row>
    <row r="989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</row>
    <row r="990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</row>
    <row r="99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</row>
    <row r="99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</row>
    <row r="99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</row>
    <row r="99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</row>
    <row r="99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</row>
    <row r="99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</row>
    <row r="997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</row>
    <row r="998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</row>
    <row r="999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</row>
    <row r="1000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</row>
  </sheetData>
  <mergeCells count="6">
    <mergeCell ref="D2:G2"/>
    <mergeCell ref="A121:B121"/>
    <mergeCell ref="A122:C122"/>
    <mergeCell ref="A126:C126"/>
    <mergeCell ref="B1:C1"/>
    <mergeCell ref="A124:C124"/>
  </mergeCell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54.25"/>
    <col customWidth="1" min="2" max="2" width="10.0"/>
    <col customWidth="1" min="3" max="3" width="4.38"/>
    <col customWidth="1" min="4" max="4" width="10.63"/>
    <col customWidth="1" min="5" max="5" width="46.0"/>
    <col customWidth="1" min="6" max="26" width="13.25"/>
  </cols>
  <sheetData>
    <row r="1" ht="33.75" customHeight="1">
      <c r="A1" s="203" t="s">
        <v>188</v>
      </c>
    </row>
    <row r="2">
      <c r="A2" s="15"/>
      <c r="B2" s="1" t="s">
        <v>189</v>
      </c>
      <c r="C2" s="204"/>
      <c r="D2" s="1" t="s">
        <v>190</v>
      </c>
      <c r="E2" s="1"/>
    </row>
    <row r="3">
      <c r="A3" s="1" t="s">
        <v>191</v>
      </c>
      <c r="B3" s="205">
        <v>471159.48</v>
      </c>
      <c r="C3" s="206"/>
      <c r="D3" s="69">
        <f>B3</f>
        <v>471159.48</v>
      </c>
      <c r="E3" s="15"/>
    </row>
    <row r="4">
      <c r="A4" s="1" t="s">
        <v>192</v>
      </c>
      <c r="B4" s="205">
        <f>120159-14329.56</f>
        <v>105829.44</v>
      </c>
      <c r="C4" s="208"/>
      <c r="D4" s="209">
        <v>63554.0</v>
      </c>
      <c r="E4" s="1" t="s">
        <v>193</v>
      </c>
    </row>
    <row r="5">
      <c r="A5" s="1" t="s">
        <v>194</v>
      </c>
      <c r="B5" s="205">
        <v>52757.62</v>
      </c>
      <c r="C5" s="211"/>
      <c r="D5" s="15"/>
      <c r="E5" s="15"/>
    </row>
    <row r="6">
      <c r="A6" s="1" t="s">
        <v>195</v>
      </c>
      <c r="B6" s="205">
        <v>50000.0</v>
      </c>
      <c r="C6" s="212"/>
      <c r="D6" s="209">
        <v>50000.0</v>
      </c>
      <c r="E6" s="1" t="s">
        <v>196</v>
      </c>
    </row>
    <row r="7">
      <c r="A7" s="189" t="s">
        <v>197</v>
      </c>
      <c r="B7" s="213">
        <f>SUM(B3:B6)</f>
        <v>679746.54</v>
      </c>
      <c r="C7" s="212"/>
      <c r="D7" s="213">
        <f>SUM(D3:D6)</f>
        <v>584713.48</v>
      </c>
      <c r="E7" s="15"/>
    </row>
    <row r="8">
      <c r="A8" s="214"/>
      <c r="B8" s="1"/>
      <c r="C8" s="204"/>
      <c r="D8" s="1"/>
      <c r="E8" s="1"/>
    </row>
    <row r="9" ht="32.25" customHeight="1">
      <c r="A9" s="214" t="s">
        <v>198</v>
      </c>
    </row>
    <row r="10">
      <c r="A10" s="1" t="s">
        <v>199</v>
      </c>
      <c r="B10" s="205">
        <v>4000.0</v>
      </c>
      <c r="C10" s="204"/>
      <c r="D10" s="1"/>
      <c r="E10" s="1"/>
    </row>
    <row r="11">
      <c r="A11" s="1" t="s">
        <v>200</v>
      </c>
      <c r="B11" s="205">
        <v>15000.0</v>
      </c>
      <c r="C11" s="204"/>
      <c r="D11" s="1"/>
      <c r="E11" s="1"/>
    </row>
    <row r="12">
      <c r="A12" s="1" t="s">
        <v>201</v>
      </c>
      <c r="B12" s="205">
        <f>72817</f>
        <v>72817</v>
      </c>
      <c r="C12" s="204"/>
      <c r="D12" s="1"/>
      <c r="E12" s="1"/>
    </row>
    <row r="13">
      <c r="A13" s="1" t="s">
        <v>202</v>
      </c>
      <c r="B13" s="205">
        <v>3788.0</v>
      </c>
      <c r="C13" s="204"/>
      <c r="D13" s="1"/>
      <c r="E13" s="1"/>
    </row>
    <row r="14">
      <c r="A14" s="189" t="s">
        <v>203</v>
      </c>
      <c r="B14" s="213">
        <f>SUM(B10:B13)</f>
        <v>95605</v>
      </c>
      <c r="C14" s="204"/>
      <c r="D14" s="213">
        <f>B7-D7</f>
        <v>95033.06</v>
      </c>
      <c r="E14" s="1" t="s">
        <v>205</v>
      </c>
    </row>
    <row r="15">
      <c r="A15" s="1"/>
      <c r="B15" s="1"/>
      <c r="C15" s="204"/>
      <c r="D15" s="1"/>
      <c r="E15" s="1"/>
    </row>
    <row r="16">
      <c r="A16" s="214" t="s">
        <v>206</v>
      </c>
    </row>
    <row r="17">
      <c r="A17" s="15"/>
      <c r="B17" s="15"/>
      <c r="C17" s="204"/>
      <c r="D17" s="215" t="s">
        <v>185</v>
      </c>
      <c r="E17" s="214" t="s">
        <v>207</v>
      </c>
    </row>
    <row r="18">
      <c r="A18" s="15"/>
      <c r="B18" s="15"/>
      <c r="C18" s="204"/>
      <c r="D18" s="205">
        <v>471159.48</v>
      </c>
      <c r="E18" s="1" t="s">
        <v>208</v>
      </c>
    </row>
    <row r="19">
      <c r="A19" s="15"/>
      <c r="B19" s="15"/>
      <c r="C19" s="204"/>
      <c r="D19" s="205">
        <v>52757.62</v>
      </c>
      <c r="E19" s="1" t="s">
        <v>194</v>
      </c>
    </row>
    <row r="20">
      <c r="A20" s="15"/>
      <c r="B20" s="15"/>
      <c r="C20" s="204"/>
      <c r="D20" s="205">
        <v>9169.679999999993</v>
      </c>
      <c r="E20" s="1" t="s">
        <v>209</v>
      </c>
    </row>
    <row r="21">
      <c r="A21" s="15"/>
      <c r="B21" s="15"/>
      <c r="C21" s="204"/>
      <c r="D21" s="205">
        <v>51913.22</v>
      </c>
      <c r="E21" s="1" t="s">
        <v>210</v>
      </c>
    </row>
    <row r="22">
      <c r="A22" s="1"/>
      <c r="B22" s="15"/>
      <c r="C22" s="204"/>
      <c r="D22" s="213">
        <f>SUM(D18:D21)</f>
        <v>585000</v>
      </c>
      <c r="E22" s="189" t="s">
        <v>164</v>
      </c>
    </row>
    <row r="23">
      <c r="A23" s="1"/>
      <c r="B23" s="1"/>
      <c r="C23" s="204"/>
      <c r="D23" s="1"/>
      <c r="E23" s="1"/>
    </row>
    <row r="24">
      <c r="A24" s="1" t="s">
        <v>211</v>
      </c>
      <c r="B24" s="1"/>
      <c r="C24" s="204"/>
      <c r="D24" s="1"/>
      <c r="E24" s="1"/>
    </row>
    <row r="25">
      <c r="A25" s="1" t="s">
        <v>212</v>
      </c>
      <c r="B25" s="205">
        <v>2763042.88</v>
      </c>
      <c r="C25" s="204"/>
      <c r="D25" s="1"/>
      <c r="E25" s="1"/>
    </row>
    <row r="26">
      <c r="A26" s="1"/>
      <c r="B26" s="1"/>
      <c r="C26" s="204"/>
      <c r="D26" s="1"/>
      <c r="E26" s="1"/>
    </row>
    <row r="27">
      <c r="A27" s="1"/>
      <c r="B27" s="1"/>
      <c r="C27" s="204"/>
      <c r="D27" s="1"/>
      <c r="E27" s="1"/>
    </row>
    <row r="28">
      <c r="A28" s="15"/>
      <c r="B28" s="15"/>
      <c r="C28" s="206"/>
      <c r="D28" s="15"/>
      <c r="E28" s="15"/>
    </row>
    <row r="29">
      <c r="A29" s="15"/>
      <c r="B29" s="15"/>
      <c r="C29" s="15"/>
      <c r="D29" s="15"/>
      <c r="E29" s="15"/>
    </row>
    <row r="30">
      <c r="A30" s="15"/>
      <c r="B30" s="15"/>
      <c r="C30" s="15"/>
      <c r="D30" s="15"/>
      <c r="E30" s="15"/>
    </row>
    <row r="31">
      <c r="A31" s="15"/>
      <c r="B31" s="15"/>
      <c r="C31" s="15"/>
      <c r="D31" s="15"/>
      <c r="E31" s="15"/>
    </row>
    <row r="32">
      <c r="A32" s="15"/>
      <c r="B32" s="15"/>
      <c r="C32" s="15"/>
      <c r="D32" s="15"/>
      <c r="E32" s="15"/>
    </row>
    <row r="33">
      <c r="A33" s="15"/>
      <c r="B33" s="15"/>
      <c r="C33" s="15"/>
      <c r="D33" s="15"/>
      <c r="E33" s="15"/>
    </row>
    <row r="34">
      <c r="A34" s="15"/>
      <c r="B34" s="15"/>
      <c r="C34" s="15"/>
      <c r="D34" s="15"/>
      <c r="E34" s="15"/>
    </row>
    <row r="35">
      <c r="A35" s="15"/>
      <c r="B35" s="15"/>
      <c r="C35" s="15"/>
      <c r="D35" s="15"/>
      <c r="E35" s="15"/>
    </row>
    <row r="36">
      <c r="A36" s="15"/>
      <c r="B36" s="15"/>
      <c r="C36" s="15"/>
      <c r="D36" s="15"/>
      <c r="E36" s="15"/>
    </row>
    <row r="37">
      <c r="A37" s="15"/>
      <c r="B37" s="15"/>
      <c r="C37" s="15"/>
      <c r="D37" s="15"/>
      <c r="E37" s="15"/>
    </row>
    <row r="38">
      <c r="A38" s="15"/>
      <c r="B38" s="15"/>
      <c r="C38" s="15"/>
      <c r="D38" s="15"/>
      <c r="E38" s="15"/>
    </row>
    <row r="39">
      <c r="A39" s="15"/>
      <c r="B39" s="15"/>
      <c r="C39" s="15"/>
      <c r="D39" s="15"/>
      <c r="E39" s="15"/>
    </row>
    <row r="40">
      <c r="A40" s="15"/>
      <c r="B40" s="15"/>
      <c r="C40" s="15"/>
      <c r="D40" s="15"/>
      <c r="E40" s="15"/>
    </row>
    <row r="41">
      <c r="A41" s="15"/>
      <c r="B41" s="15"/>
      <c r="C41" s="15"/>
      <c r="D41" s="15"/>
      <c r="E41" s="15"/>
    </row>
    <row r="42">
      <c r="A42" s="15"/>
      <c r="B42" s="15"/>
      <c r="C42" s="15"/>
      <c r="D42" s="15"/>
      <c r="E42" s="15"/>
    </row>
    <row r="43">
      <c r="A43" s="15"/>
      <c r="B43" s="15"/>
      <c r="C43" s="15"/>
      <c r="D43" s="15"/>
      <c r="E43" s="15"/>
    </row>
    <row r="44">
      <c r="A44" s="15"/>
      <c r="B44" s="15"/>
      <c r="C44" s="15"/>
      <c r="D44" s="15"/>
      <c r="E44" s="15"/>
    </row>
    <row r="45">
      <c r="A45" s="15"/>
      <c r="B45" s="15"/>
      <c r="C45" s="15"/>
      <c r="D45" s="15"/>
      <c r="E45" s="15"/>
    </row>
    <row r="46">
      <c r="A46" s="15"/>
      <c r="B46" s="15"/>
      <c r="C46" s="15"/>
      <c r="D46" s="15"/>
      <c r="E46" s="15"/>
    </row>
    <row r="47">
      <c r="A47" s="15"/>
      <c r="B47" s="15"/>
      <c r="C47" s="15"/>
      <c r="D47" s="15"/>
      <c r="E47" s="15"/>
    </row>
    <row r="48">
      <c r="A48" s="15"/>
      <c r="B48" s="15"/>
      <c r="C48" s="15"/>
      <c r="D48" s="15"/>
      <c r="E48" s="15"/>
    </row>
    <row r="49">
      <c r="A49" s="15"/>
      <c r="B49" s="15"/>
      <c r="C49" s="15"/>
      <c r="D49" s="15"/>
      <c r="E49" s="15"/>
    </row>
    <row r="50">
      <c r="A50" s="15"/>
      <c r="B50" s="15"/>
      <c r="C50" s="15"/>
      <c r="D50" s="15"/>
      <c r="E50" s="15"/>
    </row>
    <row r="51">
      <c r="A51" s="15"/>
      <c r="B51" s="15"/>
      <c r="C51" s="15"/>
      <c r="D51" s="15"/>
      <c r="E51" s="15"/>
    </row>
    <row r="52">
      <c r="A52" s="15"/>
      <c r="B52" s="15"/>
      <c r="C52" s="15"/>
      <c r="D52" s="15"/>
      <c r="E52" s="15"/>
    </row>
    <row r="53">
      <c r="A53" s="15"/>
      <c r="B53" s="15"/>
      <c r="C53" s="15"/>
      <c r="D53" s="15"/>
      <c r="E53" s="15"/>
    </row>
    <row r="54">
      <c r="A54" s="15"/>
      <c r="B54" s="15"/>
      <c r="C54" s="15"/>
      <c r="D54" s="15"/>
      <c r="E54" s="15"/>
    </row>
    <row r="55">
      <c r="A55" s="15"/>
      <c r="B55" s="15"/>
      <c r="C55" s="15"/>
      <c r="D55" s="15"/>
      <c r="E55" s="15"/>
    </row>
    <row r="56">
      <c r="A56" s="15"/>
      <c r="B56" s="15"/>
      <c r="C56" s="15"/>
      <c r="D56" s="15"/>
      <c r="E56" s="15"/>
    </row>
    <row r="57">
      <c r="A57" s="15"/>
      <c r="B57" s="15"/>
      <c r="C57" s="15"/>
      <c r="D57" s="15"/>
      <c r="E57" s="15"/>
    </row>
    <row r="58">
      <c r="A58" s="15"/>
      <c r="B58" s="15"/>
      <c r="C58" s="15"/>
      <c r="D58" s="15"/>
      <c r="E58" s="15"/>
    </row>
    <row r="59">
      <c r="A59" s="15"/>
      <c r="B59" s="15"/>
      <c r="C59" s="15"/>
      <c r="D59" s="15"/>
      <c r="E59" s="15"/>
    </row>
    <row r="60">
      <c r="A60" s="15"/>
      <c r="B60" s="15"/>
      <c r="C60" s="15"/>
      <c r="D60" s="15"/>
      <c r="E60" s="15"/>
    </row>
    <row r="61">
      <c r="A61" s="15"/>
      <c r="B61" s="15"/>
      <c r="C61" s="15"/>
      <c r="D61" s="15"/>
      <c r="E61" s="15"/>
    </row>
    <row r="62">
      <c r="A62" s="15"/>
      <c r="B62" s="15"/>
      <c r="C62" s="15"/>
      <c r="D62" s="15"/>
      <c r="E62" s="15"/>
    </row>
    <row r="63">
      <c r="A63" s="15"/>
      <c r="B63" s="15"/>
      <c r="C63" s="15"/>
      <c r="D63" s="15"/>
      <c r="E63" s="15"/>
    </row>
    <row r="64">
      <c r="A64" s="15"/>
      <c r="B64" s="15"/>
      <c r="C64" s="15"/>
      <c r="D64" s="15"/>
      <c r="E64" s="15"/>
    </row>
    <row r="65">
      <c r="A65" s="15"/>
      <c r="B65" s="15"/>
      <c r="C65" s="15"/>
      <c r="D65" s="15"/>
      <c r="E65" s="15"/>
    </row>
    <row r="66">
      <c r="A66" s="15"/>
      <c r="B66" s="15"/>
      <c r="C66" s="15"/>
      <c r="D66" s="15"/>
      <c r="E66" s="15"/>
    </row>
    <row r="67">
      <c r="A67" s="15"/>
      <c r="B67" s="15"/>
      <c r="C67" s="15"/>
      <c r="D67" s="15"/>
      <c r="E67" s="15"/>
    </row>
    <row r="68">
      <c r="A68" s="15"/>
      <c r="B68" s="15"/>
      <c r="C68" s="15"/>
      <c r="D68" s="15"/>
      <c r="E68" s="15"/>
    </row>
    <row r="69">
      <c r="A69" s="15"/>
      <c r="B69" s="15"/>
      <c r="C69" s="15"/>
      <c r="D69" s="15"/>
      <c r="E69" s="15"/>
    </row>
    <row r="70">
      <c r="A70" s="15"/>
      <c r="B70" s="15"/>
      <c r="C70" s="15"/>
      <c r="D70" s="15"/>
      <c r="E70" s="15"/>
    </row>
    <row r="71">
      <c r="A71" s="15"/>
      <c r="B71" s="15"/>
      <c r="C71" s="15"/>
      <c r="D71" s="15"/>
      <c r="E71" s="15"/>
    </row>
    <row r="72">
      <c r="A72" s="15"/>
      <c r="B72" s="15"/>
      <c r="C72" s="15"/>
      <c r="D72" s="15"/>
      <c r="E72" s="15"/>
    </row>
    <row r="73">
      <c r="A73" s="15"/>
      <c r="B73" s="15"/>
      <c r="C73" s="15"/>
      <c r="D73" s="15"/>
      <c r="E73" s="15"/>
    </row>
    <row r="74">
      <c r="A74" s="15"/>
      <c r="B74" s="15"/>
      <c r="C74" s="15"/>
      <c r="D74" s="15"/>
      <c r="E74" s="15"/>
    </row>
    <row r="75">
      <c r="A75" s="15"/>
      <c r="B75" s="15"/>
      <c r="C75" s="15"/>
      <c r="D75" s="15"/>
      <c r="E75" s="15"/>
    </row>
    <row r="76">
      <c r="A76" s="15"/>
      <c r="B76" s="15"/>
      <c r="C76" s="15"/>
      <c r="D76" s="15"/>
      <c r="E76" s="15"/>
    </row>
    <row r="77">
      <c r="A77" s="15"/>
      <c r="B77" s="15"/>
      <c r="C77" s="15"/>
      <c r="D77" s="15"/>
      <c r="E77" s="15"/>
    </row>
    <row r="78">
      <c r="A78" s="15"/>
      <c r="B78" s="15"/>
      <c r="C78" s="15"/>
      <c r="D78" s="15"/>
      <c r="E78" s="15"/>
    </row>
    <row r="79">
      <c r="A79" s="15"/>
      <c r="B79" s="15"/>
      <c r="C79" s="15"/>
      <c r="D79" s="15"/>
      <c r="E79" s="15"/>
    </row>
    <row r="80">
      <c r="A80" s="15"/>
      <c r="B80" s="15"/>
      <c r="C80" s="15"/>
      <c r="D80" s="15"/>
      <c r="E80" s="15"/>
    </row>
    <row r="81">
      <c r="A81" s="15"/>
      <c r="B81" s="15"/>
      <c r="C81" s="15"/>
      <c r="D81" s="15"/>
      <c r="E81" s="15"/>
    </row>
    <row r="82">
      <c r="A82" s="15"/>
      <c r="B82" s="15"/>
      <c r="C82" s="15"/>
      <c r="D82" s="15"/>
      <c r="E82" s="15"/>
    </row>
    <row r="83">
      <c r="A83" s="15"/>
      <c r="B83" s="15"/>
      <c r="C83" s="15"/>
      <c r="D83" s="15"/>
      <c r="E83" s="15"/>
    </row>
    <row r="84">
      <c r="A84" s="15"/>
      <c r="B84" s="15"/>
      <c r="C84" s="15"/>
      <c r="D84" s="15"/>
      <c r="E84" s="15"/>
    </row>
    <row r="85">
      <c r="A85" s="15"/>
      <c r="B85" s="15"/>
      <c r="C85" s="15"/>
      <c r="D85" s="15"/>
      <c r="E85" s="15"/>
    </row>
    <row r="86">
      <c r="A86" s="15"/>
      <c r="B86" s="15"/>
      <c r="C86" s="15"/>
      <c r="D86" s="15"/>
      <c r="E86" s="15"/>
    </row>
    <row r="87">
      <c r="A87" s="15"/>
      <c r="B87" s="15"/>
      <c r="C87" s="15"/>
      <c r="D87" s="15"/>
      <c r="E87" s="15"/>
    </row>
    <row r="88">
      <c r="A88" s="15"/>
      <c r="B88" s="15"/>
      <c r="C88" s="15"/>
      <c r="D88" s="15"/>
      <c r="E88" s="15"/>
    </row>
    <row r="89">
      <c r="A89" s="15"/>
      <c r="B89" s="15"/>
      <c r="C89" s="15"/>
      <c r="D89" s="15"/>
      <c r="E89" s="15"/>
    </row>
    <row r="90">
      <c r="A90" s="15"/>
      <c r="B90" s="15"/>
      <c r="C90" s="15"/>
      <c r="D90" s="15"/>
      <c r="E90" s="15"/>
    </row>
    <row r="91">
      <c r="A91" s="15"/>
      <c r="B91" s="15"/>
      <c r="C91" s="15"/>
      <c r="D91" s="15"/>
      <c r="E91" s="15"/>
    </row>
    <row r="92">
      <c r="A92" s="15"/>
      <c r="B92" s="15"/>
      <c r="C92" s="15"/>
      <c r="D92" s="15"/>
      <c r="E92" s="15"/>
    </row>
    <row r="93">
      <c r="A93" s="15"/>
      <c r="B93" s="15"/>
      <c r="C93" s="15"/>
      <c r="D93" s="15"/>
      <c r="E93" s="15"/>
    </row>
    <row r="94">
      <c r="A94" s="15"/>
      <c r="B94" s="15"/>
      <c r="C94" s="15"/>
      <c r="D94" s="15"/>
      <c r="E94" s="15"/>
    </row>
    <row r="95">
      <c r="A95" s="15"/>
      <c r="B95" s="15"/>
      <c r="C95" s="15"/>
      <c r="D95" s="15"/>
      <c r="E95" s="15"/>
    </row>
    <row r="96">
      <c r="A96" s="15"/>
      <c r="B96" s="15"/>
      <c r="C96" s="15"/>
      <c r="D96" s="15"/>
      <c r="E96" s="15"/>
    </row>
    <row r="97">
      <c r="A97" s="15"/>
      <c r="B97" s="15"/>
      <c r="C97" s="15"/>
      <c r="D97" s="15"/>
      <c r="E97" s="15"/>
    </row>
    <row r="98">
      <c r="A98" s="15"/>
      <c r="B98" s="15"/>
      <c r="C98" s="15"/>
      <c r="D98" s="15"/>
      <c r="E98" s="15"/>
    </row>
    <row r="99">
      <c r="A99" s="15"/>
      <c r="B99" s="15"/>
      <c r="C99" s="15"/>
      <c r="D99" s="15"/>
      <c r="E99" s="15"/>
    </row>
    <row r="100">
      <c r="A100" s="15"/>
      <c r="B100" s="15"/>
      <c r="C100" s="15"/>
      <c r="D100" s="15"/>
      <c r="E100" s="15"/>
    </row>
    <row r="101">
      <c r="A101" s="15"/>
      <c r="B101" s="15"/>
      <c r="C101" s="15"/>
      <c r="D101" s="15"/>
      <c r="E101" s="15"/>
    </row>
    <row r="102">
      <c r="A102" s="15"/>
      <c r="B102" s="15"/>
      <c r="C102" s="15"/>
      <c r="D102" s="15"/>
      <c r="E102" s="15"/>
    </row>
    <row r="103">
      <c r="A103" s="15"/>
      <c r="B103" s="15"/>
      <c r="C103" s="15"/>
      <c r="D103" s="15"/>
      <c r="E103" s="15"/>
    </row>
    <row r="104">
      <c r="A104" s="15"/>
      <c r="B104" s="15"/>
      <c r="C104" s="15"/>
      <c r="D104" s="15"/>
      <c r="E104" s="15"/>
    </row>
    <row r="105">
      <c r="A105" s="15"/>
      <c r="B105" s="15"/>
      <c r="C105" s="15"/>
      <c r="D105" s="15"/>
      <c r="E105" s="15"/>
    </row>
    <row r="106">
      <c r="A106" s="15"/>
      <c r="B106" s="15"/>
      <c r="C106" s="15"/>
      <c r="D106" s="15"/>
      <c r="E106" s="15"/>
    </row>
    <row r="107">
      <c r="A107" s="15"/>
      <c r="B107" s="15"/>
      <c r="C107" s="15"/>
      <c r="D107" s="15"/>
      <c r="E107" s="15"/>
    </row>
    <row r="108">
      <c r="A108" s="15"/>
      <c r="B108" s="15"/>
      <c r="C108" s="15"/>
      <c r="D108" s="15"/>
      <c r="E108" s="15"/>
    </row>
    <row r="109">
      <c r="A109" s="15"/>
      <c r="B109" s="15"/>
      <c r="C109" s="15"/>
      <c r="D109" s="15"/>
      <c r="E109" s="15"/>
    </row>
    <row r="110">
      <c r="A110" s="15"/>
      <c r="B110" s="15"/>
      <c r="C110" s="15"/>
      <c r="D110" s="15"/>
      <c r="E110" s="15"/>
    </row>
    <row r="111">
      <c r="A111" s="15"/>
      <c r="B111" s="15"/>
      <c r="C111" s="15"/>
      <c r="D111" s="15"/>
      <c r="E111" s="15"/>
    </row>
    <row r="112">
      <c r="A112" s="15"/>
      <c r="B112" s="15"/>
      <c r="C112" s="15"/>
      <c r="D112" s="15"/>
      <c r="E112" s="15"/>
    </row>
    <row r="113">
      <c r="A113" s="15"/>
      <c r="B113" s="15"/>
      <c r="C113" s="15"/>
      <c r="D113" s="15"/>
      <c r="E113" s="15"/>
    </row>
    <row r="114">
      <c r="A114" s="15"/>
      <c r="B114" s="15"/>
      <c r="C114" s="15"/>
      <c r="D114" s="15"/>
      <c r="E114" s="15"/>
    </row>
    <row r="115">
      <c r="A115" s="15"/>
      <c r="B115" s="15"/>
      <c r="C115" s="15"/>
      <c r="D115" s="15"/>
      <c r="E115" s="15"/>
    </row>
    <row r="116">
      <c r="A116" s="15"/>
      <c r="B116" s="15"/>
      <c r="C116" s="15"/>
      <c r="D116" s="15"/>
      <c r="E116" s="15"/>
    </row>
    <row r="117">
      <c r="A117" s="15"/>
      <c r="B117" s="15"/>
      <c r="C117" s="15"/>
      <c r="D117" s="15"/>
      <c r="E117" s="15"/>
    </row>
    <row r="118">
      <c r="A118" s="15"/>
      <c r="B118" s="15"/>
      <c r="C118" s="15"/>
      <c r="D118" s="15"/>
      <c r="E118" s="15"/>
    </row>
    <row r="119">
      <c r="A119" s="15"/>
      <c r="B119" s="15"/>
      <c r="C119" s="15"/>
      <c r="D119" s="15"/>
      <c r="E119" s="15"/>
    </row>
    <row r="120">
      <c r="A120" s="15"/>
      <c r="B120" s="15"/>
      <c r="C120" s="15"/>
      <c r="D120" s="15"/>
      <c r="E120" s="15"/>
    </row>
    <row r="121">
      <c r="A121" s="15"/>
      <c r="B121" s="15"/>
      <c r="C121" s="15"/>
      <c r="D121" s="15"/>
      <c r="E121" s="15"/>
    </row>
    <row r="122">
      <c r="A122" s="15"/>
      <c r="B122" s="15"/>
      <c r="C122" s="15"/>
      <c r="D122" s="15"/>
      <c r="E122" s="15"/>
    </row>
    <row r="123">
      <c r="A123" s="15"/>
      <c r="B123" s="15"/>
      <c r="C123" s="15"/>
      <c r="D123" s="15"/>
      <c r="E123" s="15"/>
    </row>
    <row r="124">
      <c r="A124" s="15"/>
      <c r="B124" s="15"/>
      <c r="C124" s="15"/>
      <c r="D124" s="15"/>
      <c r="E124" s="15"/>
    </row>
    <row r="125">
      <c r="A125" s="15"/>
      <c r="B125" s="15"/>
      <c r="C125" s="15"/>
      <c r="D125" s="15"/>
      <c r="E125" s="15"/>
    </row>
    <row r="126">
      <c r="A126" s="15"/>
      <c r="B126" s="15"/>
      <c r="C126" s="15"/>
      <c r="D126" s="15"/>
      <c r="E126" s="15"/>
    </row>
    <row r="127">
      <c r="A127" s="15"/>
      <c r="B127" s="15"/>
      <c r="C127" s="15"/>
      <c r="D127" s="15"/>
      <c r="E127" s="15"/>
    </row>
    <row r="128">
      <c r="A128" s="15"/>
      <c r="B128" s="15"/>
      <c r="C128" s="15"/>
      <c r="D128" s="15"/>
      <c r="E128" s="15"/>
    </row>
    <row r="129">
      <c r="A129" s="15"/>
      <c r="B129" s="15"/>
      <c r="C129" s="15"/>
      <c r="D129" s="15"/>
      <c r="E129" s="15"/>
    </row>
    <row r="130">
      <c r="A130" s="15"/>
      <c r="B130" s="15"/>
      <c r="C130" s="15"/>
      <c r="D130" s="15"/>
      <c r="E130" s="15"/>
    </row>
    <row r="131">
      <c r="A131" s="15"/>
      <c r="B131" s="15"/>
      <c r="C131" s="15"/>
      <c r="D131" s="15"/>
      <c r="E131" s="15"/>
    </row>
    <row r="132">
      <c r="A132" s="15"/>
      <c r="B132" s="15"/>
      <c r="C132" s="15"/>
      <c r="D132" s="15"/>
      <c r="E132" s="15"/>
    </row>
    <row r="133">
      <c r="A133" s="15"/>
      <c r="B133" s="15"/>
      <c r="C133" s="15"/>
      <c r="D133" s="15"/>
      <c r="E133" s="15"/>
    </row>
    <row r="134">
      <c r="A134" s="15"/>
      <c r="B134" s="15"/>
      <c r="C134" s="15"/>
      <c r="D134" s="15"/>
      <c r="E134" s="15"/>
    </row>
    <row r="135">
      <c r="A135" s="15"/>
      <c r="B135" s="15"/>
      <c r="C135" s="15"/>
      <c r="D135" s="15"/>
      <c r="E135" s="15"/>
    </row>
    <row r="136">
      <c r="A136" s="15"/>
      <c r="B136" s="15"/>
      <c r="C136" s="15"/>
      <c r="D136" s="15"/>
      <c r="E136" s="15"/>
    </row>
    <row r="137">
      <c r="A137" s="15"/>
      <c r="B137" s="15"/>
      <c r="C137" s="15"/>
      <c r="D137" s="15"/>
      <c r="E137" s="15"/>
    </row>
    <row r="138">
      <c r="A138" s="15"/>
      <c r="B138" s="15"/>
      <c r="C138" s="15"/>
      <c r="D138" s="15"/>
      <c r="E138" s="15"/>
    </row>
    <row r="139">
      <c r="A139" s="15"/>
      <c r="B139" s="15"/>
      <c r="C139" s="15"/>
      <c r="D139" s="15"/>
      <c r="E139" s="15"/>
    </row>
    <row r="140">
      <c r="A140" s="15"/>
      <c r="B140" s="15"/>
      <c r="C140" s="15"/>
      <c r="D140" s="15"/>
      <c r="E140" s="15"/>
    </row>
    <row r="141">
      <c r="A141" s="15"/>
      <c r="B141" s="15"/>
      <c r="C141" s="15"/>
      <c r="D141" s="15"/>
      <c r="E141" s="15"/>
    </row>
    <row r="142">
      <c r="A142" s="15"/>
      <c r="B142" s="15"/>
      <c r="C142" s="15"/>
      <c r="D142" s="15"/>
      <c r="E142" s="15"/>
    </row>
    <row r="143">
      <c r="A143" s="15"/>
      <c r="B143" s="15"/>
      <c r="C143" s="15"/>
      <c r="D143" s="15"/>
      <c r="E143" s="15"/>
    </row>
    <row r="144">
      <c r="A144" s="15"/>
      <c r="B144" s="15"/>
      <c r="C144" s="15"/>
      <c r="D144" s="15"/>
      <c r="E144" s="15"/>
    </row>
    <row r="145">
      <c r="A145" s="15"/>
      <c r="B145" s="15"/>
      <c r="C145" s="15"/>
      <c r="D145" s="15"/>
      <c r="E145" s="15"/>
    </row>
    <row r="146">
      <c r="A146" s="15"/>
      <c r="B146" s="15"/>
      <c r="C146" s="15"/>
      <c r="D146" s="15"/>
      <c r="E146" s="15"/>
    </row>
    <row r="147">
      <c r="A147" s="15"/>
      <c r="B147" s="15"/>
      <c r="C147" s="15"/>
      <c r="D147" s="15"/>
      <c r="E147" s="15"/>
    </row>
    <row r="148">
      <c r="A148" s="15"/>
      <c r="B148" s="15"/>
      <c r="C148" s="15"/>
      <c r="D148" s="15"/>
      <c r="E148" s="15"/>
    </row>
    <row r="149">
      <c r="A149" s="15"/>
      <c r="B149" s="15"/>
      <c r="C149" s="15"/>
      <c r="D149" s="15"/>
      <c r="E149" s="15"/>
    </row>
    <row r="150">
      <c r="A150" s="15"/>
      <c r="B150" s="15"/>
      <c r="C150" s="15"/>
      <c r="D150" s="15"/>
      <c r="E150" s="15"/>
    </row>
    <row r="151">
      <c r="A151" s="15"/>
      <c r="B151" s="15"/>
      <c r="C151" s="15"/>
      <c r="D151" s="15"/>
      <c r="E151" s="15"/>
    </row>
    <row r="152">
      <c r="A152" s="15"/>
      <c r="B152" s="15"/>
      <c r="C152" s="15"/>
      <c r="D152" s="15"/>
      <c r="E152" s="15"/>
    </row>
    <row r="153">
      <c r="A153" s="15"/>
      <c r="B153" s="15"/>
      <c r="C153" s="15"/>
      <c r="D153" s="15"/>
      <c r="E153" s="15"/>
    </row>
    <row r="154">
      <c r="A154" s="15"/>
      <c r="B154" s="15"/>
      <c r="C154" s="15"/>
      <c r="D154" s="15"/>
      <c r="E154" s="15"/>
    </row>
    <row r="155">
      <c r="A155" s="15"/>
      <c r="B155" s="15"/>
      <c r="C155" s="15"/>
      <c r="D155" s="15"/>
      <c r="E155" s="15"/>
    </row>
    <row r="156">
      <c r="A156" s="15"/>
      <c r="B156" s="15"/>
      <c r="C156" s="15"/>
      <c r="D156" s="15"/>
      <c r="E156" s="15"/>
    </row>
    <row r="157">
      <c r="A157" s="15"/>
      <c r="B157" s="15"/>
      <c r="C157" s="15"/>
      <c r="D157" s="15"/>
      <c r="E157" s="15"/>
    </row>
    <row r="158">
      <c r="A158" s="15"/>
      <c r="B158" s="15"/>
      <c r="C158" s="15"/>
      <c r="D158" s="15"/>
      <c r="E158" s="15"/>
    </row>
    <row r="159">
      <c r="A159" s="15"/>
      <c r="B159" s="15"/>
      <c r="C159" s="15"/>
      <c r="D159" s="15"/>
      <c r="E159" s="15"/>
    </row>
    <row r="160">
      <c r="A160" s="15"/>
      <c r="B160" s="15"/>
      <c r="C160" s="15"/>
      <c r="D160" s="15"/>
      <c r="E160" s="15"/>
    </row>
    <row r="161">
      <c r="A161" s="15"/>
      <c r="B161" s="15"/>
      <c r="C161" s="15"/>
      <c r="D161" s="15"/>
      <c r="E161" s="15"/>
    </row>
    <row r="162">
      <c r="A162" s="15"/>
      <c r="B162" s="15"/>
      <c r="C162" s="15"/>
      <c r="D162" s="15"/>
      <c r="E162" s="15"/>
    </row>
    <row r="163">
      <c r="A163" s="15"/>
      <c r="B163" s="15"/>
      <c r="C163" s="15"/>
      <c r="D163" s="15"/>
      <c r="E163" s="15"/>
    </row>
    <row r="164">
      <c r="A164" s="15"/>
      <c r="B164" s="15"/>
      <c r="C164" s="15"/>
      <c r="D164" s="15"/>
      <c r="E164" s="15"/>
    </row>
    <row r="165">
      <c r="A165" s="15"/>
      <c r="B165" s="15"/>
      <c r="C165" s="15"/>
      <c r="D165" s="15"/>
      <c r="E165" s="15"/>
    </row>
    <row r="166">
      <c r="A166" s="15"/>
      <c r="B166" s="15"/>
      <c r="C166" s="15"/>
      <c r="D166" s="15"/>
      <c r="E166" s="15"/>
    </row>
    <row r="167">
      <c r="A167" s="15"/>
      <c r="B167" s="15"/>
      <c r="C167" s="15"/>
      <c r="D167" s="15"/>
      <c r="E167" s="15"/>
    </row>
    <row r="168">
      <c r="A168" s="15"/>
      <c r="B168" s="15"/>
      <c r="C168" s="15"/>
      <c r="D168" s="15"/>
      <c r="E168" s="15"/>
    </row>
    <row r="169">
      <c r="A169" s="15"/>
      <c r="B169" s="15"/>
      <c r="C169" s="15"/>
      <c r="D169" s="15"/>
      <c r="E169" s="15"/>
    </row>
    <row r="170">
      <c r="A170" s="15"/>
      <c r="B170" s="15"/>
      <c r="C170" s="15"/>
      <c r="D170" s="15"/>
      <c r="E170" s="15"/>
    </row>
    <row r="171">
      <c r="A171" s="15"/>
      <c r="B171" s="15"/>
      <c r="C171" s="15"/>
      <c r="D171" s="15"/>
      <c r="E171" s="15"/>
    </row>
    <row r="172">
      <c r="A172" s="15"/>
      <c r="B172" s="15"/>
      <c r="C172" s="15"/>
      <c r="D172" s="15"/>
      <c r="E172" s="15"/>
    </row>
    <row r="173">
      <c r="A173" s="15"/>
      <c r="B173" s="15"/>
      <c r="C173" s="15"/>
      <c r="D173" s="15"/>
      <c r="E173" s="15"/>
    </row>
    <row r="174">
      <c r="A174" s="15"/>
      <c r="B174" s="15"/>
      <c r="C174" s="15"/>
      <c r="D174" s="15"/>
      <c r="E174" s="15"/>
    </row>
    <row r="175">
      <c r="A175" s="15"/>
      <c r="B175" s="15"/>
      <c r="C175" s="15"/>
      <c r="D175" s="15"/>
      <c r="E175" s="15"/>
    </row>
    <row r="176">
      <c r="A176" s="15"/>
      <c r="B176" s="15"/>
      <c r="C176" s="15"/>
      <c r="D176" s="15"/>
      <c r="E176" s="15"/>
    </row>
    <row r="177">
      <c r="A177" s="15"/>
      <c r="B177" s="15"/>
      <c r="C177" s="15"/>
      <c r="D177" s="15"/>
      <c r="E177" s="15"/>
    </row>
    <row r="178">
      <c r="A178" s="15"/>
      <c r="B178" s="15"/>
      <c r="C178" s="15"/>
      <c r="D178" s="15"/>
      <c r="E178" s="15"/>
    </row>
    <row r="179">
      <c r="A179" s="15"/>
      <c r="B179" s="15"/>
      <c r="C179" s="15"/>
      <c r="D179" s="15"/>
      <c r="E179" s="15"/>
    </row>
    <row r="180">
      <c r="A180" s="15"/>
      <c r="B180" s="15"/>
      <c r="C180" s="15"/>
      <c r="D180" s="15"/>
      <c r="E180" s="15"/>
    </row>
    <row r="181">
      <c r="A181" s="15"/>
      <c r="B181" s="15"/>
      <c r="C181" s="15"/>
      <c r="D181" s="15"/>
      <c r="E181" s="15"/>
    </row>
    <row r="182">
      <c r="A182" s="15"/>
      <c r="B182" s="15"/>
      <c r="C182" s="15"/>
      <c r="D182" s="15"/>
      <c r="E182" s="15"/>
    </row>
    <row r="183">
      <c r="A183" s="15"/>
      <c r="B183" s="15"/>
      <c r="C183" s="15"/>
      <c r="D183" s="15"/>
      <c r="E183" s="15"/>
    </row>
    <row r="184">
      <c r="A184" s="15"/>
      <c r="B184" s="15"/>
      <c r="C184" s="15"/>
      <c r="D184" s="15"/>
      <c r="E184" s="15"/>
    </row>
    <row r="185">
      <c r="A185" s="15"/>
      <c r="B185" s="15"/>
      <c r="C185" s="15"/>
      <c r="D185" s="15"/>
      <c r="E185" s="15"/>
    </row>
    <row r="186">
      <c r="A186" s="15"/>
      <c r="B186" s="15"/>
      <c r="C186" s="15"/>
      <c r="D186" s="15"/>
      <c r="E186" s="15"/>
    </row>
    <row r="187">
      <c r="A187" s="15"/>
      <c r="B187" s="15"/>
      <c r="C187" s="15"/>
      <c r="D187" s="15"/>
      <c r="E187" s="15"/>
    </row>
    <row r="188">
      <c r="A188" s="15"/>
      <c r="B188" s="15"/>
      <c r="C188" s="15"/>
      <c r="D188" s="15"/>
      <c r="E188" s="15"/>
    </row>
    <row r="189">
      <c r="A189" s="15"/>
      <c r="B189" s="15"/>
      <c r="C189" s="15"/>
      <c r="D189" s="15"/>
      <c r="E189" s="15"/>
    </row>
    <row r="190">
      <c r="A190" s="15"/>
      <c r="B190" s="15"/>
      <c r="C190" s="15"/>
      <c r="D190" s="15"/>
      <c r="E190" s="15"/>
    </row>
    <row r="191">
      <c r="A191" s="15"/>
      <c r="B191" s="15"/>
      <c r="C191" s="15"/>
      <c r="D191" s="15"/>
      <c r="E191" s="15"/>
    </row>
    <row r="192">
      <c r="A192" s="15"/>
      <c r="B192" s="15"/>
      <c r="C192" s="15"/>
      <c r="D192" s="15"/>
      <c r="E192" s="15"/>
    </row>
    <row r="193">
      <c r="A193" s="15"/>
      <c r="B193" s="15"/>
      <c r="C193" s="15"/>
      <c r="D193" s="15"/>
      <c r="E193" s="15"/>
    </row>
    <row r="194">
      <c r="A194" s="15"/>
      <c r="B194" s="15"/>
      <c r="C194" s="15"/>
      <c r="D194" s="15"/>
      <c r="E194" s="15"/>
    </row>
    <row r="195">
      <c r="A195" s="15"/>
      <c r="B195" s="15"/>
      <c r="C195" s="15"/>
      <c r="D195" s="15"/>
      <c r="E195" s="15"/>
    </row>
    <row r="196">
      <c r="A196" s="15"/>
      <c r="B196" s="15"/>
      <c r="C196" s="15"/>
      <c r="D196" s="15"/>
      <c r="E196" s="15"/>
    </row>
    <row r="197">
      <c r="A197" s="15"/>
      <c r="B197" s="15"/>
      <c r="C197" s="15"/>
      <c r="D197" s="15"/>
      <c r="E197" s="15"/>
    </row>
    <row r="198">
      <c r="A198" s="15"/>
      <c r="B198" s="15"/>
      <c r="C198" s="15"/>
      <c r="D198" s="15"/>
      <c r="E198" s="15"/>
    </row>
    <row r="199">
      <c r="A199" s="15"/>
      <c r="B199" s="15"/>
      <c r="C199" s="15"/>
      <c r="D199" s="15"/>
      <c r="E199" s="15"/>
    </row>
    <row r="200">
      <c r="A200" s="15"/>
      <c r="B200" s="15"/>
      <c r="C200" s="15"/>
      <c r="D200" s="15"/>
      <c r="E200" s="15"/>
    </row>
    <row r="201">
      <c r="A201" s="15"/>
      <c r="B201" s="15"/>
      <c r="C201" s="15"/>
      <c r="D201" s="15"/>
      <c r="E201" s="15"/>
    </row>
    <row r="202">
      <c r="A202" s="15"/>
      <c r="B202" s="15"/>
      <c r="C202" s="15"/>
      <c r="D202" s="15"/>
      <c r="E202" s="15"/>
    </row>
    <row r="203">
      <c r="A203" s="15"/>
      <c r="B203" s="15"/>
      <c r="C203" s="15"/>
      <c r="D203" s="15"/>
      <c r="E203" s="15"/>
    </row>
    <row r="204">
      <c r="A204" s="15"/>
      <c r="B204" s="15"/>
      <c r="C204" s="15"/>
      <c r="D204" s="15"/>
      <c r="E204" s="15"/>
    </row>
    <row r="205">
      <c r="A205" s="15"/>
      <c r="B205" s="15"/>
      <c r="C205" s="15"/>
      <c r="D205" s="15"/>
      <c r="E205" s="15"/>
    </row>
    <row r="206">
      <c r="A206" s="15"/>
      <c r="B206" s="15"/>
      <c r="C206" s="15"/>
      <c r="D206" s="15"/>
      <c r="E206" s="15"/>
    </row>
    <row r="207">
      <c r="A207" s="15"/>
      <c r="B207" s="15"/>
      <c r="C207" s="15"/>
      <c r="D207" s="15"/>
      <c r="E207" s="15"/>
    </row>
    <row r="208">
      <c r="A208" s="15"/>
      <c r="B208" s="15"/>
      <c r="C208" s="15"/>
      <c r="D208" s="15"/>
      <c r="E208" s="15"/>
    </row>
    <row r="209">
      <c r="A209" s="15"/>
      <c r="B209" s="15"/>
      <c r="C209" s="15"/>
      <c r="D209" s="15"/>
      <c r="E209" s="15"/>
    </row>
    <row r="210">
      <c r="A210" s="15"/>
      <c r="B210" s="15"/>
      <c r="C210" s="15"/>
      <c r="D210" s="15"/>
      <c r="E210" s="15"/>
    </row>
    <row r="211">
      <c r="A211" s="15"/>
      <c r="B211" s="15"/>
      <c r="C211" s="15"/>
      <c r="D211" s="15"/>
      <c r="E211" s="15"/>
    </row>
    <row r="212">
      <c r="A212" s="15"/>
      <c r="B212" s="15"/>
      <c r="C212" s="15"/>
      <c r="D212" s="15"/>
      <c r="E212" s="15"/>
    </row>
    <row r="213">
      <c r="A213" s="15"/>
      <c r="B213" s="15"/>
      <c r="C213" s="15"/>
      <c r="D213" s="15"/>
      <c r="E213" s="15"/>
    </row>
    <row r="214">
      <c r="A214" s="15"/>
      <c r="B214" s="15"/>
      <c r="C214" s="15"/>
      <c r="D214" s="15"/>
      <c r="E214" s="15"/>
    </row>
    <row r="215">
      <c r="A215" s="15"/>
      <c r="B215" s="15"/>
      <c r="C215" s="15"/>
      <c r="D215" s="15"/>
      <c r="E215" s="15"/>
    </row>
    <row r="216">
      <c r="A216" s="15"/>
      <c r="B216" s="15"/>
      <c r="C216" s="15"/>
      <c r="D216" s="15"/>
      <c r="E216" s="15"/>
    </row>
    <row r="217">
      <c r="A217" s="15"/>
      <c r="B217" s="15"/>
      <c r="C217" s="15"/>
      <c r="D217" s="15"/>
      <c r="E217" s="15"/>
    </row>
    <row r="218">
      <c r="A218" s="15"/>
      <c r="B218" s="15"/>
      <c r="C218" s="15"/>
      <c r="D218" s="15"/>
      <c r="E218" s="15"/>
    </row>
    <row r="219">
      <c r="A219" s="15"/>
      <c r="B219" s="15"/>
      <c r="C219" s="15"/>
      <c r="D219" s="15"/>
      <c r="E219" s="15"/>
    </row>
    <row r="220">
      <c r="A220" s="15"/>
      <c r="B220" s="15"/>
      <c r="C220" s="15"/>
      <c r="D220" s="15"/>
      <c r="E220" s="15"/>
    </row>
    <row r="221">
      <c r="A221" s="15"/>
      <c r="B221" s="15"/>
      <c r="C221" s="15"/>
      <c r="D221" s="15"/>
      <c r="E221" s="15"/>
    </row>
    <row r="222">
      <c r="A222" s="15"/>
      <c r="B222" s="15"/>
      <c r="C222" s="15"/>
      <c r="D222" s="15"/>
      <c r="E222" s="15"/>
    </row>
    <row r="223">
      <c r="A223" s="15"/>
      <c r="B223" s="15"/>
      <c r="C223" s="15"/>
      <c r="D223" s="15"/>
      <c r="E223" s="15"/>
    </row>
    <row r="224">
      <c r="A224" s="15"/>
      <c r="B224" s="15"/>
      <c r="C224" s="15"/>
      <c r="D224" s="15"/>
      <c r="E224" s="15"/>
    </row>
    <row r="225">
      <c r="A225" s="15"/>
      <c r="B225" s="15"/>
      <c r="C225" s="15"/>
      <c r="D225" s="15"/>
      <c r="E225" s="15"/>
    </row>
    <row r="226">
      <c r="A226" s="15"/>
      <c r="B226" s="15"/>
      <c r="C226" s="15"/>
      <c r="D226" s="15"/>
      <c r="E226" s="15"/>
    </row>
    <row r="227">
      <c r="A227" s="15"/>
      <c r="B227" s="15"/>
      <c r="C227" s="15"/>
      <c r="D227" s="15"/>
      <c r="E227" s="15"/>
    </row>
    <row r="228">
      <c r="A228" s="15"/>
      <c r="B228" s="15"/>
      <c r="C228" s="15"/>
      <c r="D228" s="15"/>
      <c r="E228" s="15"/>
    </row>
    <row r="229">
      <c r="A229" s="15"/>
      <c r="B229" s="15"/>
      <c r="C229" s="15"/>
      <c r="D229" s="15"/>
      <c r="E229" s="15"/>
    </row>
    <row r="230">
      <c r="A230" s="15"/>
      <c r="B230" s="15"/>
      <c r="C230" s="15"/>
      <c r="D230" s="15"/>
      <c r="E230" s="15"/>
    </row>
    <row r="231">
      <c r="A231" s="15"/>
      <c r="B231" s="15"/>
      <c r="C231" s="15"/>
      <c r="D231" s="15"/>
      <c r="E231" s="15"/>
    </row>
    <row r="232">
      <c r="A232" s="15"/>
      <c r="B232" s="15"/>
      <c r="C232" s="15"/>
      <c r="D232" s="15"/>
      <c r="E232" s="15"/>
    </row>
    <row r="233">
      <c r="A233" s="15"/>
      <c r="B233" s="15"/>
      <c r="C233" s="15"/>
      <c r="D233" s="15"/>
      <c r="E233" s="15"/>
    </row>
    <row r="234">
      <c r="A234" s="15"/>
      <c r="B234" s="15"/>
      <c r="C234" s="15"/>
      <c r="D234" s="15"/>
      <c r="E234" s="15"/>
    </row>
    <row r="235">
      <c r="A235" s="15"/>
      <c r="B235" s="15"/>
      <c r="C235" s="15"/>
      <c r="D235" s="15"/>
      <c r="E235" s="15"/>
    </row>
    <row r="236">
      <c r="A236" s="15"/>
      <c r="B236" s="15"/>
      <c r="C236" s="15"/>
      <c r="D236" s="15"/>
      <c r="E236" s="15"/>
    </row>
    <row r="237">
      <c r="A237" s="15"/>
      <c r="B237" s="15"/>
      <c r="C237" s="15"/>
      <c r="D237" s="15"/>
      <c r="E237" s="15"/>
    </row>
    <row r="238">
      <c r="A238" s="15"/>
      <c r="B238" s="15"/>
      <c r="C238" s="15"/>
      <c r="D238" s="15"/>
      <c r="E238" s="15"/>
    </row>
    <row r="239">
      <c r="A239" s="15"/>
      <c r="B239" s="15"/>
      <c r="C239" s="15"/>
      <c r="D239" s="15"/>
      <c r="E239" s="15"/>
    </row>
    <row r="240">
      <c r="A240" s="15"/>
      <c r="B240" s="15"/>
      <c r="C240" s="15"/>
      <c r="D240" s="15"/>
      <c r="E240" s="15"/>
    </row>
    <row r="241">
      <c r="A241" s="15"/>
      <c r="B241" s="15"/>
      <c r="C241" s="15"/>
      <c r="D241" s="15"/>
      <c r="E241" s="15"/>
    </row>
    <row r="242">
      <c r="A242" s="15"/>
      <c r="B242" s="15"/>
      <c r="C242" s="15"/>
      <c r="D242" s="15"/>
      <c r="E242" s="15"/>
    </row>
    <row r="243">
      <c r="A243" s="15"/>
      <c r="B243" s="15"/>
      <c r="C243" s="15"/>
      <c r="D243" s="15"/>
      <c r="E243" s="15"/>
    </row>
    <row r="244">
      <c r="A244" s="15"/>
      <c r="B244" s="15"/>
      <c r="C244" s="15"/>
      <c r="D244" s="15"/>
      <c r="E244" s="15"/>
    </row>
    <row r="245">
      <c r="A245" s="15"/>
      <c r="B245" s="15"/>
      <c r="C245" s="15"/>
      <c r="D245" s="15"/>
      <c r="E245" s="15"/>
    </row>
    <row r="246">
      <c r="A246" s="15"/>
      <c r="B246" s="15"/>
      <c r="C246" s="15"/>
      <c r="D246" s="15"/>
      <c r="E246" s="15"/>
    </row>
    <row r="247">
      <c r="A247" s="15"/>
      <c r="B247" s="15"/>
      <c r="C247" s="15"/>
      <c r="D247" s="15"/>
      <c r="E247" s="15"/>
    </row>
    <row r="248">
      <c r="A248" s="15"/>
      <c r="B248" s="15"/>
      <c r="C248" s="15"/>
      <c r="D248" s="15"/>
      <c r="E248" s="15"/>
    </row>
    <row r="249">
      <c r="A249" s="15"/>
      <c r="B249" s="15"/>
      <c r="C249" s="15"/>
      <c r="D249" s="15"/>
      <c r="E249" s="15"/>
    </row>
    <row r="250">
      <c r="A250" s="15"/>
      <c r="B250" s="15"/>
      <c r="C250" s="15"/>
      <c r="D250" s="15"/>
      <c r="E250" s="15"/>
    </row>
    <row r="251">
      <c r="A251" s="15"/>
      <c r="B251" s="15"/>
      <c r="C251" s="15"/>
      <c r="D251" s="15"/>
      <c r="E251" s="15"/>
    </row>
    <row r="252">
      <c r="A252" s="15"/>
      <c r="B252" s="15"/>
      <c r="C252" s="15"/>
      <c r="D252" s="15"/>
      <c r="E252" s="15"/>
    </row>
    <row r="253">
      <c r="A253" s="15"/>
      <c r="B253" s="15"/>
      <c r="C253" s="15"/>
      <c r="D253" s="15"/>
      <c r="E253" s="15"/>
    </row>
    <row r="254">
      <c r="A254" s="15"/>
      <c r="B254" s="15"/>
      <c r="C254" s="15"/>
      <c r="D254" s="15"/>
      <c r="E254" s="15"/>
    </row>
    <row r="255">
      <c r="A255" s="15"/>
      <c r="B255" s="15"/>
      <c r="C255" s="15"/>
      <c r="D255" s="15"/>
      <c r="E255" s="15"/>
    </row>
    <row r="256">
      <c r="A256" s="15"/>
      <c r="B256" s="15"/>
      <c r="C256" s="15"/>
      <c r="D256" s="15"/>
      <c r="E256" s="15"/>
    </row>
    <row r="257">
      <c r="A257" s="15"/>
      <c r="B257" s="15"/>
      <c r="C257" s="15"/>
      <c r="D257" s="15"/>
      <c r="E257" s="15"/>
    </row>
    <row r="258">
      <c r="A258" s="15"/>
      <c r="B258" s="15"/>
      <c r="C258" s="15"/>
      <c r="D258" s="15"/>
      <c r="E258" s="15"/>
    </row>
    <row r="259">
      <c r="A259" s="15"/>
      <c r="B259" s="15"/>
      <c r="C259" s="15"/>
      <c r="D259" s="15"/>
      <c r="E259" s="15"/>
    </row>
    <row r="260">
      <c r="A260" s="15"/>
      <c r="B260" s="15"/>
      <c r="C260" s="15"/>
      <c r="D260" s="15"/>
      <c r="E260" s="15"/>
    </row>
    <row r="261">
      <c r="A261" s="15"/>
      <c r="B261" s="15"/>
      <c r="C261" s="15"/>
      <c r="D261" s="15"/>
      <c r="E261" s="15"/>
    </row>
    <row r="262">
      <c r="A262" s="15"/>
      <c r="B262" s="15"/>
      <c r="C262" s="15"/>
      <c r="D262" s="15"/>
      <c r="E262" s="15"/>
    </row>
    <row r="263">
      <c r="A263" s="15"/>
      <c r="B263" s="15"/>
      <c r="C263" s="15"/>
      <c r="D263" s="15"/>
      <c r="E263" s="15"/>
    </row>
    <row r="264">
      <c r="A264" s="15"/>
      <c r="B264" s="15"/>
      <c r="C264" s="15"/>
      <c r="D264" s="15"/>
      <c r="E264" s="15"/>
    </row>
    <row r="265">
      <c r="A265" s="15"/>
      <c r="B265" s="15"/>
      <c r="C265" s="15"/>
      <c r="D265" s="15"/>
      <c r="E265" s="15"/>
    </row>
    <row r="266">
      <c r="A266" s="15"/>
      <c r="B266" s="15"/>
      <c r="C266" s="15"/>
      <c r="D266" s="15"/>
      <c r="E266" s="15"/>
    </row>
    <row r="267">
      <c r="A267" s="15"/>
      <c r="B267" s="15"/>
      <c r="C267" s="15"/>
      <c r="D267" s="15"/>
      <c r="E267" s="15"/>
    </row>
    <row r="268">
      <c r="A268" s="15"/>
      <c r="B268" s="15"/>
      <c r="C268" s="15"/>
      <c r="D268" s="15"/>
      <c r="E268" s="15"/>
    </row>
    <row r="269">
      <c r="A269" s="15"/>
      <c r="B269" s="15"/>
      <c r="C269" s="15"/>
      <c r="D269" s="15"/>
      <c r="E269" s="15"/>
    </row>
    <row r="270">
      <c r="A270" s="15"/>
      <c r="B270" s="15"/>
      <c r="C270" s="15"/>
      <c r="D270" s="15"/>
      <c r="E270" s="15"/>
    </row>
    <row r="271">
      <c r="A271" s="15"/>
      <c r="B271" s="15"/>
      <c r="C271" s="15"/>
      <c r="D271" s="15"/>
      <c r="E271" s="15"/>
    </row>
    <row r="272">
      <c r="A272" s="15"/>
      <c r="B272" s="15"/>
      <c r="C272" s="15"/>
      <c r="D272" s="15"/>
      <c r="E272" s="15"/>
    </row>
    <row r="273">
      <c r="A273" s="15"/>
      <c r="B273" s="15"/>
      <c r="C273" s="15"/>
      <c r="D273" s="15"/>
      <c r="E273" s="15"/>
    </row>
    <row r="274">
      <c r="A274" s="15"/>
      <c r="B274" s="15"/>
      <c r="C274" s="15"/>
      <c r="D274" s="15"/>
      <c r="E274" s="15"/>
    </row>
    <row r="275">
      <c r="A275" s="15"/>
      <c r="B275" s="15"/>
      <c r="C275" s="15"/>
      <c r="D275" s="15"/>
      <c r="E275" s="15"/>
    </row>
    <row r="276">
      <c r="A276" s="15"/>
      <c r="B276" s="15"/>
      <c r="C276" s="15"/>
      <c r="D276" s="15"/>
      <c r="E276" s="15"/>
    </row>
    <row r="277">
      <c r="A277" s="15"/>
      <c r="B277" s="15"/>
      <c r="C277" s="15"/>
      <c r="D277" s="15"/>
      <c r="E277" s="15"/>
    </row>
    <row r="278">
      <c r="A278" s="15"/>
      <c r="B278" s="15"/>
      <c r="C278" s="15"/>
      <c r="D278" s="15"/>
      <c r="E278" s="15"/>
    </row>
    <row r="279">
      <c r="A279" s="15"/>
      <c r="B279" s="15"/>
      <c r="C279" s="15"/>
      <c r="D279" s="15"/>
      <c r="E279" s="15"/>
    </row>
    <row r="280">
      <c r="A280" s="15"/>
      <c r="B280" s="15"/>
      <c r="C280" s="15"/>
      <c r="D280" s="15"/>
      <c r="E280" s="15"/>
    </row>
    <row r="281">
      <c r="A281" s="15"/>
      <c r="B281" s="15"/>
      <c r="C281" s="15"/>
      <c r="D281" s="15"/>
      <c r="E281" s="15"/>
    </row>
    <row r="282">
      <c r="A282" s="15"/>
      <c r="B282" s="15"/>
      <c r="C282" s="15"/>
      <c r="D282" s="15"/>
      <c r="E282" s="15"/>
    </row>
    <row r="283">
      <c r="A283" s="15"/>
      <c r="B283" s="15"/>
      <c r="C283" s="15"/>
      <c r="D283" s="15"/>
      <c r="E283" s="15"/>
    </row>
    <row r="284">
      <c r="A284" s="15"/>
      <c r="B284" s="15"/>
      <c r="C284" s="15"/>
      <c r="D284" s="15"/>
      <c r="E284" s="15"/>
    </row>
    <row r="285">
      <c r="A285" s="15"/>
      <c r="B285" s="15"/>
      <c r="C285" s="15"/>
      <c r="D285" s="15"/>
      <c r="E285" s="15"/>
    </row>
    <row r="286">
      <c r="A286" s="15"/>
      <c r="B286" s="15"/>
      <c r="C286" s="15"/>
      <c r="D286" s="15"/>
      <c r="E286" s="15"/>
    </row>
    <row r="287">
      <c r="A287" s="15"/>
      <c r="B287" s="15"/>
      <c r="C287" s="15"/>
      <c r="D287" s="15"/>
      <c r="E287" s="15"/>
    </row>
    <row r="288">
      <c r="A288" s="15"/>
      <c r="B288" s="15"/>
      <c r="C288" s="15"/>
      <c r="D288" s="15"/>
      <c r="E288" s="15"/>
    </row>
    <row r="289">
      <c r="A289" s="15"/>
      <c r="B289" s="15"/>
      <c r="C289" s="15"/>
      <c r="D289" s="15"/>
      <c r="E289" s="15"/>
    </row>
    <row r="290">
      <c r="A290" s="15"/>
      <c r="B290" s="15"/>
      <c r="C290" s="15"/>
      <c r="D290" s="15"/>
      <c r="E290" s="15"/>
    </row>
    <row r="291">
      <c r="A291" s="15"/>
      <c r="B291" s="15"/>
      <c r="C291" s="15"/>
      <c r="D291" s="15"/>
      <c r="E291" s="15"/>
    </row>
    <row r="292">
      <c r="A292" s="15"/>
      <c r="B292" s="15"/>
      <c r="C292" s="15"/>
      <c r="D292" s="15"/>
      <c r="E292" s="15"/>
    </row>
    <row r="293">
      <c r="A293" s="15"/>
      <c r="B293" s="15"/>
      <c r="C293" s="15"/>
      <c r="D293" s="15"/>
      <c r="E293" s="15"/>
    </row>
    <row r="294">
      <c r="A294" s="15"/>
      <c r="B294" s="15"/>
      <c r="C294" s="15"/>
      <c r="D294" s="15"/>
      <c r="E294" s="15"/>
    </row>
    <row r="295">
      <c r="A295" s="15"/>
      <c r="B295" s="15"/>
      <c r="C295" s="15"/>
      <c r="D295" s="15"/>
      <c r="E295" s="15"/>
    </row>
    <row r="296">
      <c r="A296" s="15"/>
      <c r="B296" s="15"/>
      <c r="C296" s="15"/>
      <c r="D296" s="15"/>
      <c r="E296" s="15"/>
    </row>
    <row r="297">
      <c r="A297" s="15"/>
      <c r="B297" s="15"/>
      <c r="C297" s="15"/>
      <c r="D297" s="15"/>
      <c r="E297" s="15"/>
    </row>
    <row r="298">
      <c r="A298" s="15"/>
      <c r="B298" s="15"/>
      <c r="C298" s="15"/>
      <c r="D298" s="15"/>
      <c r="E298" s="15"/>
    </row>
    <row r="299">
      <c r="A299" s="15"/>
      <c r="B299" s="15"/>
      <c r="C299" s="15"/>
      <c r="D299" s="15"/>
      <c r="E299" s="15"/>
    </row>
    <row r="300">
      <c r="A300" s="15"/>
      <c r="B300" s="15"/>
      <c r="C300" s="15"/>
      <c r="D300" s="15"/>
      <c r="E300" s="15"/>
    </row>
    <row r="301">
      <c r="A301" s="15"/>
      <c r="B301" s="15"/>
      <c r="C301" s="15"/>
      <c r="D301" s="15"/>
      <c r="E301" s="15"/>
    </row>
    <row r="302">
      <c r="A302" s="15"/>
      <c r="B302" s="15"/>
      <c r="C302" s="15"/>
      <c r="D302" s="15"/>
      <c r="E302" s="15"/>
    </row>
    <row r="303">
      <c r="A303" s="15"/>
      <c r="B303" s="15"/>
      <c r="C303" s="15"/>
      <c r="D303" s="15"/>
      <c r="E303" s="15"/>
    </row>
    <row r="304">
      <c r="A304" s="15"/>
      <c r="B304" s="15"/>
      <c r="C304" s="15"/>
      <c r="D304" s="15"/>
      <c r="E304" s="15"/>
    </row>
    <row r="305">
      <c r="A305" s="15"/>
      <c r="B305" s="15"/>
      <c r="C305" s="15"/>
      <c r="D305" s="15"/>
      <c r="E305" s="15"/>
    </row>
    <row r="306">
      <c r="A306" s="15"/>
      <c r="B306" s="15"/>
      <c r="C306" s="15"/>
      <c r="D306" s="15"/>
      <c r="E306" s="15"/>
    </row>
    <row r="307">
      <c r="A307" s="15"/>
      <c r="B307" s="15"/>
      <c r="C307" s="15"/>
      <c r="D307" s="15"/>
      <c r="E307" s="15"/>
    </row>
    <row r="308">
      <c r="A308" s="15"/>
      <c r="B308" s="15"/>
      <c r="C308" s="15"/>
      <c r="D308" s="15"/>
      <c r="E308" s="15"/>
    </row>
    <row r="309">
      <c r="A309" s="15"/>
      <c r="B309" s="15"/>
      <c r="C309" s="15"/>
      <c r="D309" s="15"/>
      <c r="E309" s="15"/>
    </row>
    <row r="310">
      <c r="A310" s="15"/>
      <c r="B310" s="15"/>
      <c r="C310" s="15"/>
      <c r="D310" s="15"/>
      <c r="E310" s="15"/>
    </row>
    <row r="311">
      <c r="A311" s="15"/>
      <c r="B311" s="15"/>
      <c r="C311" s="15"/>
      <c r="D311" s="15"/>
      <c r="E311" s="15"/>
    </row>
    <row r="312">
      <c r="A312" s="15"/>
      <c r="B312" s="15"/>
      <c r="C312" s="15"/>
      <c r="D312" s="15"/>
      <c r="E312" s="15"/>
    </row>
    <row r="313">
      <c r="A313" s="15"/>
      <c r="B313" s="15"/>
      <c r="C313" s="15"/>
      <c r="D313" s="15"/>
      <c r="E313" s="15"/>
    </row>
    <row r="314">
      <c r="A314" s="15"/>
      <c r="B314" s="15"/>
      <c r="C314" s="15"/>
      <c r="D314" s="15"/>
      <c r="E314" s="15"/>
    </row>
    <row r="315">
      <c r="A315" s="15"/>
      <c r="B315" s="15"/>
      <c r="C315" s="15"/>
      <c r="D315" s="15"/>
      <c r="E315" s="15"/>
    </row>
    <row r="316">
      <c r="A316" s="15"/>
      <c r="B316" s="15"/>
      <c r="C316" s="15"/>
      <c r="D316" s="15"/>
      <c r="E316" s="15"/>
    </row>
    <row r="317">
      <c r="A317" s="15"/>
      <c r="B317" s="15"/>
      <c r="C317" s="15"/>
      <c r="D317" s="15"/>
      <c r="E317" s="15"/>
    </row>
    <row r="318">
      <c r="A318" s="15"/>
      <c r="B318" s="15"/>
      <c r="C318" s="15"/>
      <c r="D318" s="15"/>
      <c r="E318" s="15"/>
    </row>
    <row r="319">
      <c r="A319" s="15"/>
      <c r="B319" s="15"/>
      <c r="C319" s="15"/>
      <c r="D319" s="15"/>
      <c r="E319" s="15"/>
    </row>
    <row r="320">
      <c r="A320" s="15"/>
      <c r="B320" s="15"/>
      <c r="C320" s="15"/>
      <c r="D320" s="15"/>
      <c r="E320" s="15"/>
    </row>
    <row r="321">
      <c r="A321" s="15"/>
      <c r="B321" s="15"/>
      <c r="C321" s="15"/>
      <c r="D321" s="15"/>
      <c r="E321" s="15"/>
    </row>
    <row r="322">
      <c r="A322" s="15"/>
      <c r="B322" s="15"/>
      <c r="C322" s="15"/>
      <c r="D322" s="15"/>
      <c r="E322" s="15"/>
    </row>
    <row r="323">
      <c r="A323" s="15"/>
      <c r="B323" s="15"/>
      <c r="C323" s="15"/>
      <c r="D323" s="15"/>
      <c r="E323" s="15"/>
    </row>
    <row r="324">
      <c r="A324" s="15"/>
      <c r="B324" s="15"/>
      <c r="C324" s="15"/>
      <c r="D324" s="15"/>
      <c r="E324" s="15"/>
    </row>
    <row r="325">
      <c r="A325" s="15"/>
      <c r="B325" s="15"/>
      <c r="C325" s="15"/>
      <c r="D325" s="15"/>
      <c r="E325" s="15"/>
    </row>
    <row r="326">
      <c r="A326" s="15"/>
      <c r="B326" s="15"/>
      <c r="C326" s="15"/>
      <c r="D326" s="15"/>
      <c r="E326" s="15"/>
    </row>
    <row r="327">
      <c r="A327" s="15"/>
      <c r="B327" s="15"/>
      <c r="C327" s="15"/>
      <c r="D327" s="15"/>
      <c r="E327" s="15"/>
    </row>
    <row r="328">
      <c r="A328" s="15"/>
      <c r="B328" s="15"/>
      <c r="C328" s="15"/>
      <c r="D328" s="15"/>
      <c r="E328" s="15"/>
    </row>
    <row r="329">
      <c r="A329" s="15"/>
      <c r="B329" s="15"/>
      <c r="C329" s="15"/>
      <c r="D329" s="15"/>
      <c r="E329" s="15"/>
    </row>
    <row r="330">
      <c r="A330" s="15"/>
      <c r="B330" s="15"/>
      <c r="C330" s="15"/>
      <c r="D330" s="15"/>
      <c r="E330" s="15"/>
    </row>
    <row r="331">
      <c r="A331" s="15"/>
      <c r="B331" s="15"/>
      <c r="C331" s="15"/>
      <c r="D331" s="15"/>
      <c r="E331" s="15"/>
    </row>
    <row r="332">
      <c r="A332" s="15"/>
      <c r="B332" s="15"/>
      <c r="C332" s="15"/>
      <c r="D332" s="15"/>
      <c r="E332" s="15"/>
    </row>
    <row r="333">
      <c r="A333" s="15"/>
      <c r="B333" s="15"/>
      <c r="C333" s="15"/>
      <c r="D333" s="15"/>
      <c r="E333" s="15"/>
    </row>
    <row r="334">
      <c r="A334" s="15"/>
      <c r="B334" s="15"/>
      <c r="C334" s="15"/>
      <c r="D334" s="15"/>
      <c r="E334" s="15"/>
    </row>
    <row r="335">
      <c r="A335" s="15"/>
      <c r="B335" s="15"/>
      <c r="C335" s="15"/>
      <c r="D335" s="15"/>
      <c r="E335" s="15"/>
    </row>
    <row r="336">
      <c r="A336" s="15"/>
      <c r="B336" s="15"/>
      <c r="C336" s="15"/>
      <c r="D336" s="15"/>
      <c r="E336" s="15"/>
    </row>
    <row r="337">
      <c r="A337" s="15"/>
      <c r="B337" s="15"/>
      <c r="C337" s="15"/>
      <c r="D337" s="15"/>
      <c r="E337" s="15"/>
    </row>
    <row r="338">
      <c r="A338" s="15"/>
      <c r="B338" s="15"/>
      <c r="C338" s="15"/>
      <c r="D338" s="15"/>
      <c r="E338" s="15"/>
    </row>
    <row r="339">
      <c r="A339" s="15"/>
      <c r="B339" s="15"/>
      <c r="C339" s="15"/>
      <c r="D339" s="15"/>
      <c r="E339" s="15"/>
    </row>
    <row r="340">
      <c r="A340" s="15"/>
      <c r="B340" s="15"/>
      <c r="C340" s="15"/>
      <c r="D340" s="15"/>
      <c r="E340" s="15"/>
    </row>
    <row r="341">
      <c r="A341" s="15"/>
      <c r="B341" s="15"/>
      <c r="C341" s="15"/>
      <c r="D341" s="15"/>
      <c r="E341" s="15"/>
    </row>
    <row r="342">
      <c r="A342" s="15"/>
      <c r="B342" s="15"/>
      <c r="C342" s="15"/>
      <c r="D342" s="15"/>
      <c r="E342" s="15"/>
    </row>
    <row r="343">
      <c r="A343" s="15"/>
      <c r="B343" s="15"/>
      <c r="C343" s="15"/>
      <c r="D343" s="15"/>
      <c r="E343" s="15"/>
    </row>
    <row r="344">
      <c r="A344" s="15"/>
      <c r="B344" s="15"/>
      <c r="C344" s="15"/>
      <c r="D344" s="15"/>
      <c r="E344" s="15"/>
    </row>
    <row r="345">
      <c r="A345" s="15"/>
      <c r="B345" s="15"/>
      <c r="C345" s="15"/>
      <c r="D345" s="15"/>
      <c r="E345" s="15"/>
    </row>
    <row r="346">
      <c r="A346" s="15"/>
      <c r="B346" s="15"/>
      <c r="C346" s="15"/>
      <c r="D346" s="15"/>
      <c r="E346" s="15"/>
    </row>
    <row r="347">
      <c r="A347" s="15"/>
      <c r="B347" s="15"/>
      <c r="C347" s="15"/>
      <c r="D347" s="15"/>
      <c r="E347" s="15"/>
    </row>
    <row r="348">
      <c r="A348" s="15"/>
      <c r="B348" s="15"/>
      <c r="C348" s="15"/>
      <c r="D348" s="15"/>
      <c r="E348" s="15"/>
    </row>
    <row r="349">
      <c r="A349" s="15"/>
      <c r="B349" s="15"/>
      <c r="C349" s="15"/>
      <c r="D349" s="15"/>
      <c r="E349" s="15"/>
    </row>
    <row r="350">
      <c r="A350" s="15"/>
      <c r="B350" s="15"/>
      <c r="C350" s="15"/>
      <c r="D350" s="15"/>
      <c r="E350" s="15"/>
    </row>
    <row r="351">
      <c r="A351" s="15"/>
      <c r="B351" s="15"/>
      <c r="C351" s="15"/>
      <c r="D351" s="15"/>
      <c r="E351" s="15"/>
    </row>
    <row r="352">
      <c r="A352" s="15"/>
      <c r="B352" s="15"/>
      <c r="C352" s="15"/>
      <c r="D352" s="15"/>
      <c r="E352" s="15"/>
    </row>
    <row r="353">
      <c r="A353" s="15"/>
      <c r="B353" s="15"/>
      <c r="C353" s="15"/>
      <c r="D353" s="15"/>
      <c r="E353" s="15"/>
    </row>
    <row r="354">
      <c r="A354" s="15"/>
      <c r="B354" s="15"/>
      <c r="C354" s="15"/>
      <c r="D354" s="15"/>
      <c r="E354" s="15"/>
    </row>
    <row r="355">
      <c r="A355" s="15"/>
      <c r="B355" s="15"/>
      <c r="C355" s="15"/>
      <c r="D355" s="15"/>
      <c r="E355" s="15"/>
    </row>
    <row r="356">
      <c r="A356" s="15"/>
      <c r="B356" s="15"/>
      <c r="C356" s="15"/>
      <c r="D356" s="15"/>
      <c r="E356" s="15"/>
    </row>
    <row r="357">
      <c r="A357" s="15"/>
      <c r="B357" s="15"/>
      <c r="C357" s="15"/>
      <c r="D357" s="15"/>
      <c r="E357" s="15"/>
    </row>
    <row r="358">
      <c r="A358" s="15"/>
      <c r="B358" s="15"/>
      <c r="C358" s="15"/>
      <c r="D358" s="15"/>
      <c r="E358" s="15"/>
    </row>
    <row r="359">
      <c r="A359" s="15"/>
      <c r="B359" s="15"/>
      <c r="C359" s="15"/>
      <c r="D359" s="15"/>
      <c r="E359" s="15"/>
    </row>
    <row r="360">
      <c r="A360" s="15"/>
      <c r="B360" s="15"/>
      <c r="C360" s="15"/>
      <c r="D360" s="15"/>
      <c r="E360" s="15"/>
    </row>
    <row r="361">
      <c r="A361" s="15"/>
      <c r="B361" s="15"/>
      <c r="C361" s="15"/>
      <c r="D361" s="15"/>
      <c r="E361" s="15"/>
    </row>
    <row r="362">
      <c r="A362" s="15"/>
      <c r="B362" s="15"/>
      <c r="C362" s="15"/>
      <c r="D362" s="15"/>
      <c r="E362" s="15"/>
    </row>
    <row r="363">
      <c r="A363" s="15"/>
      <c r="B363" s="15"/>
      <c r="C363" s="15"/>
      <c r="D363" s="15"/>
      <c r="E363" s="15"/>
    </row>
    <row r="364">
      <c r="A364" s="15"/>
      <c r="B364" s="15"/>
      <c r="C364" s="15"/>
      <c r="D364" s="15"/>
      <c r="E364" s="15"/>
    </row>
    <row r="365">
      <c r="A365" s="15"/>
      <c r="B365" s="15"/>
      <c r="C365" s="15"/>
      <c r="D365" s="15"/>
      <c r="E365" s="15"/>
    </row>
    <row r="366">
      <c r="A366" s="15"/>
      <c r="B366" s="15"/>
      <c r="C366" s="15"/>
      <c r="D366" s="15"/>
      <c r="E366" s="15"/>
    </row>
    <row r="367">
      <c r="A367" s="15"/>
      <c r="B367" s="15"/>
      <c r="C367" s="15"/>
      <c r="D367" s="15"/>
      <c r="E367" s="15"/>
    </row>
    <row r="368">
      <c r="A368" s="15"/>
      <c r="B368" s="15"/>
      <c r="C368" s="15"/>
      <c r="D368" s="15"/>
      <c r="E368" s="15"/>
    </row>
    <row r="369">
      <c r="A369" s="15"/>
      <c r="B369" s="15"/>
      <c r="C369" s="15"/>
      <c r="D369" s="15"/>
      <c r="E369" s="15"/>
    </row>
    <row r="370">
      <c r="A370" s="15"/>
      <c r="B370" s="15"/>
      <c r="C370" s="15"/>
      <c r="D370" s="15"/>
      <c r="E370" s="15"/>
    </row>
    <row r="371">
      <c r="A371" s="15"/>
      <c r="B371" s="15"/>
      <c r="C371" s="15"/>
      <c r="D371" s="15"/>
      <c r="E371" s="15"/>
    </row>
    <row r="372">
      <c r="A372" s="15"/>
      <c r="B372" s="15"/>
      <c r="C372" s="15"/>
      <c r="D372" s="15"/>
      <c r="E372" s="15"/>
    </row>
    <row r="373">
      <c r="A373" s="15"/>
      <c r="B373" s="15"/>
      <c r="C373" s="15"/>
      <c r="D373" s="15"/>
      <c r="E373" s="15"/>
    </row>
    <row r="374">
      <c r="A374" s="15"/>
      <c r="B374" s="15"/>
      <c r="C374" s="15"/>
      <c r="D374" s="15"/>
      <c r="E374" s="15"/>
    </row>
    <row r="375">
      <c r="A375" s="15"/>
      <c r="B375" s="15"/>
      <c r="C375" s="15"/>
      <c r="D375" s="15"/>
      <c r="E375" s="15"/>
    </row>
    <row r="376">
      <c r="A376" s="15"/>
      <c r="B376" s="15"/>
      <c r="C376" s="15"/>
      <c r="D376" s="15"/>
      <c r="E376" s="15"/>
    </row>
    <row r="377">
      <c r="A377" s="15"/>
      <c r="B377" s="15"/>
      <c r="C377" s="15"/>
      <c r="D377" s="15"/>
      <c r="E377" s="15"/>
    </row>
    <row r="378">
      <c r="A378" s="15"/>
      <c r="B378" s="15"/>
      <c r="C378" s="15"/>
      <c r="D378" s="15"/>
      <c r="E378" s="15"/>
    </row>
    <row r="379">
      <c r="A379" s="15"/>
      <c r="B379" s="15"/>
      <c r="C379" s="15"/>
      <c r="D379" s="15"/>
      <c r="E379" s="15"/>
    </row>
    <row r="380">
      <c r="A380" s="15"/>
      <c r="B380" s="15"/>
      <c r="C380" s="15"/>
      <c r="D380" s="15"/>
      <c r="E380" s="15"/>
    </row>
    <row r="381">
      <c r="A381" s="15"/>
      <c r="B381" s="15"/>
      <c r="C381" s="15"/>
      <c r="D381" s="15"/>
      <c r="E381" s="15"/>
    </row>
    <row r="382">
      <c r="A382" s="15"/>
      <c r="B382" s="15"/>
      <c r="C382" s="15"/>
      <c r="D382" s="15"/>
      <c r="E382" s="15"/>
    </row>
    <row r="383">
      <c r="A383" s="15"/>
      <c r="B383" s="15"/>
      <c r="C383" s="15"/>
      <c r="D383" s="15"/>
      <c r="E383" s="15"/>
    </row>
    <row r="384">
      <c r="A384" s="15"/>
      <c r="B384" s="15"/>
      <c r="C384" s="15"/>
      <c r="D384" s="15"/>
      <c r="E384" s="15"/>
    </row>
    <row r="385">
      <c r="A385" s="15"/>
      <c r="B385" s="15"/>
      <c r="C385" s="15"/>
      <c r="D385" s="15"/>
      <c r="E385" s="15"/>
    </row>
    <row r="386">
      <c r="A386" s="15"/>
      <c r="B386" s="15"/>
      <c r="C386" s="15"/>
      <c r="D386" s="15"/>
      <c r="E386" s="15"/>
    </row>
    <row r="387">
      <c r="A387" s="15"/>
      <c r="B387" s="15"/>
      <c r="C387" s="15"/>
      <c r="D387" s="15"/>
      <c r="E387" s="15"/>
    </row>
    <row r="388">
      <c r="A388" s="15"/>
      <c r="B388" s="15"/>
      <c r="C388" s="15"/>
      <c r="D388" s="15"/>
      <c r="E388" s="15"/>
    </row>
    <row r="389">
      <c r="A389" s="15"/>
      <c r="B389" s="15"/>
      <c r="C389" s="15"/>
      <c r="D389" s="15"/>
      <c r="E389" s="15"/>
    </row>
    <row r="390">
      <c r="A390" s="15"/>
      <c r="B390" s="15"/>
      <c r="C390" s="15"/>
      <c r="D390" s="15"/>
      <c r="E390" s="15"/>
    </row>
    <row r="391">
      <c r="A391" s="15"/>
      <c r="B391" s="15"/>
      <c r="C391" s="15"/>
      <c r="D391" s="15"/>
      <c r="E391" s="15"/>
    </row>
    <row r="392">
      <c r="A392" s="15"/>
      <c r="B392" s="15"/>
      <c r="C392" s="15"/>
      <c r="D392" s="15"/>
      <c r="E392" s="15"/>
    </row>
    <row r="393">
      <c r="A393" s="15"/>
      <c r="B393" s="15"/>
      <c r="C393" s="15"/>
      <c r="D393" s="15"/>
      <c r="E393" s="15"/>
    </row>
    <row r="394">
      <c r="A394" s="15"/>
      <c r="B394" s="15"/>
      <c r="C394" s="15"/>
      <c r="D394" s="15"/>
      <c r="E394" s="15"/>
    </row>
    <row r="395">
      <c r="A395" s="15"/>
      <c r="B395" s="15"/>
      <c r="C395" s="15"/>
      <c r="D395" s="15"/>
      <c r="E395" s="15"/>
    </row>
    <row r="396">
      <c r="A396" s="15"/>
      <c r="B396" s="15"/>
      <c r="C396" s="15"/>
      <c r="D396" s="15"/>
      <c r="E396" s="15"/>
    </row>
    <row r="397">
      <c r="A397" s="15"/>
      <c r="B397" s="15"/>
      <c r="C397" s="15"/>
      <c r="D397" s="15"/>
      <c r="E397" s="15"/>
    </row>
    <row r="398">
      <c r="A398" s="15"/>
      <c r="B398" s="15"/>
      <c r="C398" s="15"/>
      <c r="D398" s="15"/>
      <c r="E398" s="15"/>
    </row>
    <row r="399">
      <c r="A399" s="15"/>
      <c r="B399" s="15"/>
      <c r="C399" s="15"/>
      <c r="D399" s="15"/>
      <c r="E399" s="15"/>
    </row>
    <row r="400">
      <c r="A400" s="15"/>
      <c r="B400" s="15"/>
      <c r="C400" s="15"/>
      <c r="D400" s="15"/>
      <c r="E400" s="15"/>
    </row>
    <row r="401">
      <c r="A401" s="15"/>
      <c r="B401" s="15"/>
      <c r="C401" s="15"/>
      <c r="D401" s="15"/>
      <c r="E401" s="15"/>
    </row>
    <row r="402">
      <c r="A402" s="15"/>
      <c r="B402" s="15"/>
      <c r="C402" s="15"/>
      <c r="D402" s="15"/>
      <c r="E402" s="15"/>
    </row>
    <row r="403">
      <c r="A403" s="15"/>
      <c r="B403" s="15"/>
      <c r="C403" s="15"/>
      <c r="D403" s="15"/>
      <c r="E403" s="15"/>
    </row>
    <row r="404">
      <c r="A404" s="15"/>
      <c r="B404" s="15"/>
      <c r="C404" s="15"/>
      <c r="D404" s="15"/>
      <c r="E404" s="15"/>
    </row>
    <row r="405">
      <c r="A405" s="15"/>
      <c r="B405" s="15"/>
      <c r="C405" s="15"/>
      <c r="D405" s="15"/>
      <c r="E405" s="15"/>
    </row>
    <row r="406">
      <c r="A406" s="15"/>
      <c r="B406" s="15"/>
      <c r="C406" s="15"/>
      <c r="D406" s="15"/>
      <c r="E406" s="15"/>
    </row>
    <row r="407">
      <c r="A407" s="15"/>
      <c r="B407" s="15"/>
      <c r="C407" s="15"/>
      <c r="D407" s="15"/>
      <c r="E407" s="15"/>
    </row>
    <row r="408">
      <c r="A408" s="15"/>
      <c r="B408" s="15"/>
      <c r="C408" s="15"/>
      <c r="D408" s="15"/>
      <c r="E408" s="15"/>
    </row>
    <row r="409">
      <c r="A409" s="15"/>
      <c r="B409" s="15"/>
      <c r="C409" s="15"/>
      <c r="D409" s="15"/>
      <c r="E409" s="15"/>
    </row>
    <row r="410">
      <c r="A410" s="15"/>
      <c r="B410" s="15"/>
      <c r="C410" s="15"/>
      <c r="D410" s="15"/>
      <c r="E410" s="15"/>
    </row>
    <row r="411">
      <c r="A411" s="15"/>
      <c r="B411" s="15"/>
      <c r="C411" s="15"/>
      <c r="D411" s="15"/>
      <c r="E411" s="15"/>
    </row>
    <row r="412">
      <c r="A412" s="15"/>
      <c r="B412" s="15"/>
      <c r="C412" s="15"/>
      <c r="D412" s="15"/>
      <c r="E412" s="15"/>
    </row>
    <row r="413">
      <c r="A413" s="15"/>
      <c r="B413" s="15"/>
      <c r="C413" s="15"/>
      <c r="D413" s="15"/>
      <c r="E413" s="15"/>
    </row>
    <row r="414">
      <c r="A414" s="15"/>
      <c r="B414" s="15"/>
      <c r="C414" s="15"/>
      <c r="D414" s="15"/>
      <c r="E414" s="15"/>
    </row>
    <row r="415">
      <c r="A415" s="15"/>
      <c r="B415" s="15"/>
      <c r="C415" s="15"/>
      <c r="D415" s="15"/>
      <c r="E415" s="15"/>
    </row>
    <row r="416">
      <c r="A416" s="15"/>
      <c r="B416" s="15"/>
      <c r="C416" s="15"/>
      <c r="D416" s="15"/>
      <c r="E416" s="15"/>
    </row>
    <row r="417">
      <c r="A417" s="15"/>
      <c r="B417" s="15"/>
      <c r="C417" s="15"/>
      <c r="D417" s="15"/>
      <c r="E417" s="15"/>
    </row>
    <row r="418">
      <c r="A418" s="15"/>
      <c r="B418" s="15"/>
      <c r="C418" s="15"/>
      <c r="D418" s="15"/>
      <c r="E418" s="15"/>
    </row>
    <row r="419">
      <c r="A419" s="15"/>
      <c r="B419" s="15"/>
      <c r="C419" s="15"/>
      <c r="D419" s="15"/>
      <c r="E419" s="15"/>
    </row>
    <row r="420">
      <c r="A420" s="15"/>
      <c r="B420" s="15"/>
      <c r="C420" s="15"/>
      <c r="D420" s="15"/>
      <c r="E420" s="15"/>
    </row>
    <row r="421">
      <c r="A421" s="15"/>
      <c r="B421" s="15"/>
      <c r="C421" s="15"/>
      <c r="D421" s="15"/>
      <c r="E421" s="15"/>
    </row>
    <row r="422">
      <c r="A422" s="15"/>
      <c r="B422" s="15"/>
      <c r="C422" s="15"/>
      <c r="D422" s="15"/>
      <c r="E422" s="15"/>
    </row>
    <row r="423">
      <c r="A423" s="15"/>
      <c r="B423" s="15"/>
      <c r="C423" s="15"/>
      <c r="D423" s="15"/>
      <c r="E423" s="15"/>
    </row>
    <row r="424">
      <c r="A424" s="15"/>
      <c r="B424" s="15"/>
      <c r="C424" s="15"/>
      <c r="D424" s="15"/>
      <c r="E424" s="15"/>
    </row>
    <row r="425">
      <c r="A425" s="15"/>
      <c r="B425" s="15"/>
      <c r="C425" s="15"/>
      <c r="D425" s="15"/>
      <c r="E425" s="15"/>
    </row>
    <row r="426">
      <c r="A426" s="15"/>
      <c r="B426" s="15"/>
      <c r="C426" s="15"/>
      <c r="D426" s="15"/>
      <c r="E426" s="15"/>
    </row>
    <row r="427">
      <c r="A427" s="15"/>
      <c r="B427" s="15"/>
      <c r="C427" s="15"/>
      <c r="D427" s="15"/>
      <c r="E427" s="15"/>
    </row>
    <row r="428">
      <c r="A428" s="15"/>
      <c r="B428" s="15"/>
      <c r="C428" s="15"/>
      <c r="D428" s="15"/>
      <c r="E428" s="15"/>
    </row>
    <row r="429">
      <c r="A429" s="15"/>
      <c r="B429" s="15"/>
      <c r="C429" s="15"/>
      <c r="D429" s="15"/>
      <c r="E429" s="15"/>
    </row>
    <row r="430">
      <c r="A430" s="15"/>
      <c r="B430" s="15"/>
      <c r="C430" s="15"/>
      <c r="D430" s="15"/>
      <c r="E430" s="15"/>
    </row>
    <row r="431">
      <c r="A431" s="15"/>
      <c r="B431" s="15"/>
      <c r="C431" s="15"/>
      <c r="D431" s="15"/>
      <c r="E431" s="15"/>
    </row>
    <row r="432">
      <c r="A432" s="15"/>
      <c r="B432" s="15"/>
      <c r="C432" s="15"/>
      <c r="D432" s="15"/>
      <c r="E432" s="15"/>
    </row>
    <row r="433">
      <c r="A433" s="15"/>
      <c r="B433" s="15"/>
      <c r="C433" s="15"/>
      <c r="D433" s="15"/>
      <c r="E433" s="15"/>
    </row>
    <row r="434">
      <c r="A434" s="15"/>
      <c r="B434" s="15"/>
      <c r="C434" s="15"/>
      <c r="D434" s="15"/>
      <c r="E434" s="15"/>
    </row>
    <row r="435">
      <c r="A435" s="15"/>
      <c r="B435" s="15"/>
      <c r="C435" s="15"/>
      <c r="D435" s="15"/>
      <c r="E435" s="15"/>
    </row>
    <row r="436">
      <c r="A436" s="15"/>
      <c r="B436" s="15"/>
      <c r="C436" s="15"/>
      <c r="D436" s="15"/>
      <c r="E436" s="15"/>
    </row>
    <row r="437">
      <c r="A437" s="15"/>
      <c r="B437" s="15"/>
      <c r="C437" s="15"/>
      <c r="D437" s="15"/>
      <c r="E437" s="15"/>
    </row>
    <row r="438">
      <c r="A438" s="15"/>
      <c r="B438" s="15"/>
      <c r="C438" s="15"/>
      <c r="D438" s="15"/>
      <c r="E438" s="15"/>
    </row>
    <row r="439">
      <c r="A439" s="15"/>
      <c r="B439" s="15"/>
      <c r="C439" s="15"/>
      <c r="D439" s="15"/>
      <c r="E439" s="15"/>
    </row>
    <row r="440">
      <c r="A440" s="15"/>
      <c r="B440" s="15"/>
      <c r="C440" s="15"/>
      <c r="D440" s="15"/>
      <c r="E440" s="15"/>
    </row>
    <row r="441">
      <c r="A441" s="15"/>
      <c r="B441" s="15"/>
      <c r="C441" s="15"/>
      <c r="D441" s="15"/>
      <c r="E441" s="15"/>
    </row>
    <row r="442">
      <c r="A442" s="15"/>
      <c r="B442" s="15"/>
      <c r="C442" s="15"/>
      <c r="D442" s="15"/>
      <c r="E442" s="15"/>
    </row>
    <row r="443">
      <c r="A443" s="15"/>
      <c r="B443" s="15"/>
      <c r="C443" s="15"/>
      <c r="D443" s="15"/>
      <c r="E443" s="15"/>
    </row>
    <row r="444">
      <c r="A444" s="15"/>
      <c r="B444" s="15"/>
      <c r="C444" s="15"/>
      <c r="D444" s="15"/>
      <c r="E444" s="15"/>
    </row>
    <row r="445">
      <c r="A445" s="15"/>
      <c r="B445" s="15"/>
      <c r="C445" s="15"/>
      <c r="D445" s="15"/>
      <c r="E445" s="15"/>
    </row>
    <row r="446">
      <c r="A446" s="15"/>
      <c r="B446" s="15"/>
      <c r="C446" s="15"/>
      <c r="D446" s="15"/>
      <c r="E446" s="15"/>
    </row>
    <row r="447">
      <c r="A447" s="15"/>
      <c r="B447" s="15"/>
      <c r="C447" s="15"/>
      <c r="D447" s="15"/>
      <c r="E447" s="15"/>
    </row>
    <row r="448">
      <c r="A448" s="15"/>
      <c r="B448" s="15"/>
      <c r="C448" s="15"/>
      <c r="D448" s="15"/>
      <c r="E448" s="15"/>
    </row>
    <row r="449">
      <c r="A449" s="15"/>
      <c r="B449" s="15"/>
      <c r="C449" s="15"/>
      <c r="D449" s="15"/>
      <c r="E449" s="15"/>
    </row>
    <row r="450">
      <c r="A450" s="15"/>
      <c r="B450" s="15"/>
      <c r="C450" s="15"/>
      <c r="D450" s="15"/>
      <c r="E450" s="15"/>
    </row>
    <row r="451">
      <c r="A451" s="15"/>
      <c r="B451" s="15"/>
      <c r="C451" s="15"/>
      <c r="D451" s="15"/>
      <c r="E451" s="15"/>
    </row>
    <row r="452">
      <c r="A452" s="15"/>
      <c r="B452" s="15"/>
      <c r="C452" s="15"/>
      <c r="D452" s="15"/>
      <c r="E452" s="15"/>
    </row>
    <row r="453">
      <c r="A453" s="15"/>
      <c r="B453" s="15"/>
      <c r="C453" s="15"/>
      <c r="D453" s="15"/>
      <c r="E453" s="15"/>
    </row>
    <row r="454">
      <c r="A454" s="15"/>
      <c r="B454" s="15"/>
      <c r="C454" s="15"/>
      <c r="D454" s="15"/>
      <c r="E454" s="15"/>
    </row>
    <row r="455">
      <c r="A455" s="15"/>
      <c r="B455" s="15"/>
      <c r="C455" s="15"/>
      <c r="D455" s="15"/>
      <c r="E455" s="15"/>
    </row>
    <row r="456">
      <c r="A456" s="15"/>
      <c r="B456" s="15"/>
      <c r="C456" s="15"/>
      <c r="D456" s="15"/>
      <c r="E456" s="15"/>
    </row>
    <row r="457">
      <c r="A457" s="15"/>
      <c r="B457" s="15"/>
      <c r="C457" s="15"/>
      <c r="D457" s="15"/>
      <c r="E457" s="15"/>
    </row>
    <row r="458">
      <c r="A458" s="15"/>
      <c r="B458" s="15"/>
      <c r="C458" s="15"/>
      <c r="D458" s="15"/>
      <c r="E458" s="15"/>
    </row>
    <row r="459">
      <c r="A459" s="15"/>
      <c r="B459" s="15"/>
      <c r="C459" s="15"/>
      <c r="D459" s="15"/>
      <c r="E459" s="15"/>
    </row>
    <row r="460">
      <c r="A460" s="15"/>
      <c r="B460" s="15"/>
      <c r="C460" s="15"/>
      <c r="D460" s="15"/>
      <c r="E460" s="15"/>
    </row>
    <row r="461">
      <c r="A461" s="15"/>
      <c r="B461" s="15"/>
      <c r="C461" s="15"/>
      <c r="D461" s="15"/>
      <c r="E461" s="15"/>
    </row>
    <row r="462">
      <c r="A462" s="15"/>
      <c r="B462" s="15"/>
      <c r="C462" s="15"/>
      <c r="D462" s="15"/>
      <c r="E462" s="15"/>
    </row>
    <row r="463">
      <c r="A463" s="15"/>
      <c r="B463" s="15"/>
      <c r="C463" s="15"/>
      <c r="D463" s="15"/>
      <c r="E463" s="15"/>
    </row>
    <row r="464">
      <c r="A464" s="15"/>
      <c r="B464" s="15"/>
      <c r="C464" s="15"/>
      <c r="D464" s="15"/>
      <c r="E464" s="15"/>
    </row>
    <row r="465">
      <c r="A465" s="15"/>
      <c r="B465" s="15"/>
      <c r="C465" s="15"/>
      <c r="D465" s="15"/>
      <c r="E465" s="15"/>
    </row>
    <row r="466">
      <c r="A466" s="15"/>
      <c r="B466" s="15"/>
      <c r="C466" s="15"/>
      <c r="D466" s="15"/>
      <c r="E466" s="15"/>
    </row>
    <row r="467">
      <c r="A467" s="15"/>
      <c r="B467" s="15"/>
      <c r="C467" s="15"/>
      <c r="D467" s="15"/>
      <c r="E467" s="15"/>
    </row>
    <row r="468">
      <c r="A468" s="15"/>
      <c r="B468" s="15"/>
      <c r="C468" s="15"/>
      <c r="D468" s="15"/>
      <c r="E468" s="15"/>
    </row>
    <row r="469">
      <c r="A469" s="15"/>
      <c r="B469" s="15"/>
      <c r="C469" s="15"/>
      <c r="D469" s="15"/>
      <c r="E469" s="15"/>
    </row>
    <row r="470">
      <c r="A470" s="15"/>
      <c r="B470" s="15"/>
      <c r="C470" s="15"/>
      <c r="D470" s="15"/>
      <c r="E470" s="15"/>
    </row>
    <row r="471">
      <c r="A471" s="15"/>
      <c r="B471" s="15"/>
      <c r="C471" s="15"/>
      <c r="D471" s="15"/>
      <c r="E471" s="15"/>
    </row>
    <row r="472">
      <c r="A472" s="15"/>
      <c r="B472" s="15"/>
      <c r="C472" s="15"/>
      <c r="D472" s="15"/>
      <c r="E472" s="15"/>
    </row>
    <row r="473">
      <c r="A473" s="15"/>
      <c r="B473" s="15"/>
      <c r="C473" s="15"/>
      <c r="D473" s="15"/>
      <c r="E473" s="15"/>
    </row>
    <row r="474">
      <c r="A474" s="15"/>
      <c r="B474" s="15"/>
      <c r="C474" s="15"/>
      <c r="D474" s="15"/>
      <c r="E474" s="15"/>
    </row>
    <row r="475">
      <c r="A475" s="15"/>
      <c r="B475" s="15"/>
      <c r="C475" s="15"/>
      <c r="D475" s="15"/>
      <c r="E475" s="15"/>
    </row>
    <row r="476">
      <c r="A476" s="15"/>
      <c r="B476" s="15"/>
      <c r="C476" s="15"/>
      <c r="D476" s="15"/>
      <c r="E476" s="15"/>
    </row>
    <row r="477">
      <c r="A477" s="15"/>
      <c r="B477" s="15"/>
      <c r="C477" s="15"/>
      <c r="D477" s="15"/>
      <c r="E477" s="15"/>
    </row>
    <row r="478">
      <c r="A478" s="15"/>
      <c r="B478" s="15"/>
      <c r="C478" s="15"/>
      <c r="D478" s="15"/>
      <c r="E478" s="15"/>
    </row>
    <row r="479">
      <c r="A479" s="15"/>
      <c r="B479" s="15"/>
      <c r="C479" s="15"/>
      <c r="D479" s="15"/>
      <c r="E479" s="15"/>
    </row>
    <row r="480">
      <c r="A480" s="15"/>
      <c r="B480" s="15"/>
      <c r="C480" s="15"/>
      <c r="D480" s="15"/>
      <c r="E480" s="15"/>
    </row>
    <row r="481">
      <c r="A481" s="15"/>
      <c r="B481" s="15"/>
      <c r="C481" s="15"/>
      <c r="D481" s="15"/>
      <c r="E481" s="15"/>
    </row>
    <row r="482">
      <c r="A482" s="15"/>
      <c r="B482" s="15"/>
      <c r="C482" s="15"/>
      <c r="D482" s="15"/>
      <c r="E482" s="15"/>
    </row>
    <row r="483">
      <c r="A483" s="15"/>
      <c r="B483" s="15"/>
      <c r="C483" s="15"/>
      <c r="D483" s="15"/>
      <c r="E483" s="15"/>
    </row>
    <row r="484">
      <c r="A484" s="15"/>
      <c r="B484" s="15"/>
      <c r="C484" s="15"/>
      <c r="D484" s="15"/>
      <c r="E484" s="15"/>
    </row>
    <row r="485">
      <c r="A485" s="15"/>
      <c r="B485" s="15"/>
      <c r="C485" s="15"/>
      <c r="D485" s="15"/>
      <c r="E485" s="15"/>
    </row>
    <row r="486">
      <c r="A486" s="15"/>
      <c r="B486" s="15"/>
      <c r="C486" s="15"/>
      <c r="D486" s="15"/>
      <c r="E486" s="15"/>
    </row>
    <row r="487">
      <c r="A487" s="15"/>
      <c r="B487" s="15"/>
      <c r="C487" s="15"/>
      <c r="D487" s="15"/>
      <c r="E487" s="15"/>
    </row>
    <row r="488">
      <c r="A488" s="15"/>
      <c r="B488" s="15"/>
      <c r="C488" s="15"/>
      <c r="D488" s="15"/>
      <c r="E488" s="15"/>
    </row>
    <row r="489">
      <c r="A489" s="15"/>
      <c r="B489" s="15"/>
      <c r="C489" s="15"/>
      <c r="D489" s="15"/>
      <c r="E489" s="15"/>
    </row>
    <row r="490">
      <c r="A490" s="15"/>
      <c r="B490" s="15"/>
      <c r="C490" s="15"/>
      <c r="D490" s="15"/>
      <c r="E490" s="15"/>
    </row>
    <row r="491">
      <c r="A491" s="15"/>
      <c r="B491" s="15"/>
      <c r="C491" s="15"/>
      <c r="D491" s="15"/>
      <c r="E491" s="15"/>
    </row>
    <row r="492">
      <c r="A492" s="15"/>
      <c r="B492" s="15"/>
      <c r="C492" s="15"/>
      <c r="D492" s="15"/>
      <c r="E492" s="15"/>
    </row>
    <row r="493">
      <c r="A493" s="15"/>
      <c r="B493" s="15"/>
      <c r="C493" s="15"/>
      <c r="D493" s="15"/>
      <c r="E493" s="15"/>
    </row>
    <row r="494">
      <c r="A494" s="15"/>
      <c r="B494" s="15"/>
      <c r="C494" s="15"/>
      <c r="D494" s="15"/>
      <c r="E494" s="15"/>
    </row>
    <row r="495">
      <c r="A495" s="15"/>
      <c r="B495" s="15"/>
      <c r="C495" s="15"/>
      <c r="D495" s="15"/>
      <c r="E495" s="15"/>
    </row>
    <row r="496">
      <c r="A496" s="15"/>
      <c r="B496" s="15"/>
      <c r="C496" s="15"/>
      <c r="D496" s="15"/>
      <c r="E496" s="15"/>
    </row>
    <row r="497">
      <c r="A497" s="15"/>
      <c r="B497" s="15"/>
      <c r="C497" s="15"/>
      <c r="D497" s="15"/>
      <c r="E497" s="15"/>
    </row>
    <row r="498">
      <c r="A498" s="15"/>
      <c r="B498" s="15"/>
      <c r="C498" s="15"/>
      <c r="D498" s="15"/>
      <c r="E498" s="15"/>
    </row>
    <row r="499">
      <c r="A499" s="15"/>
      <c r="B499" s="15"/>
      <c r="C499" s="15"/>
      <c r="D499" s="15"/>
      <c r="E499" s="15"/>
    </row>
    <row r="500">
      <c r="A500" s="15"/>
      <c r="B500" s="15"/>
      <c r="C500" s="15"/>
      <c r="D500" s="15"/>
      <c r="E500" s="15"/>
    </row>
    <row r="501">
      <c r="A501" s="15"/>
      <c r="B501" s="15"/>
      <c r="C501" s="15"/>
      <c r="D501" s="15"/>
      <c r="E501" s="15"/>
    </row>
    <row r="502">
      <c r="A502" s="15"/>
      <c r="B502" s="15"/>
      <c r="C502" s="15"/>
      <c r="D502" s="15"/>
      <c r="E502" s="15"/>
    </row>
    <row r="503">
      <c r="A503" s="15"/>
      <c r="B503" s="15"/>
      <c r="C503" s="15"/>
      <c r="D503" s="15"/>
      <c r="E503" s="15"/>
    </row>
    <row r="504">
      <c r="A504" s="15"/>
      <c r="B504" s="15"/>
      <c r="C504" s="15"/>
      <c r="D504" s="15"/>
      <c r="E504" s="15"/>
    </row>
    <row r="505">
      <c r="A505" s="15"/>
      <c r="B505" s="15"/>
      <c r="C505" s="15"/>
      <c r="D505" s="15"/>
      <c r="E505" s="15"/>
    </row>
    <row r="506">
      <c r="A506" s="15"/>
      <c r="B506" s="15"/>
      <c r="C506" s="15"/>
      <c r="D506" s="15"/>
      <c r="E506" s="15"/>
    </row>
    <row r="507">
      <c r="A507" s="15"/>
      <c r="B507" s="15"/>
      <c r="C507" s="15"/>
      <c r="D507" s="15"/>
      <c r="E507" s="15"/>
    </row>
    <row r="508">
      <c r="A508" s="15"/>
      <c r="B508" s="15"/>
      <c r="C508" s="15"/>
      <c r="D508" s="15"/>
      <c r="E508" s="15"/>
    </row>
    <row r="509">
      <c r="A509" s="15"/>
      <c r="B509" s="15"/>
      <c r="C509" s="15"/>
      <c r="D509" s="15"/>
      <c r="E509" s="15"/>
    </row>
    <row r="510">
      <c r="A510" s="15"/>
      <c r="B510" s="15"/>
      <c r="C510" s="15"/>
      <c r="D510" s="15"/>
      <c r="E510" s="15"/>
    </row>
    <row r="511">
      <c r="A511" s="15"/>
      <c r="B511" s="15"/>
      <c r="C511" s="15"/>
      <c r="D511" s="15"/>
      <c r="E511" s="15"/>
    </row>
    <row r="512">
      <c r="A512" s="15"/>
      <c r="B512" s="15"/>
      <c r="C512" s="15"/>
      <c r="D512" s="15"/>
      <c r="E512" s="15"/>
    </row>
    <row r="513">
      <c r="A513" s="15"/>
      <c r="B513" s="15"/>
      <c r="C513" s="15"/>
      <c r="D513" s="15"/>
      <c r="E513" s="15"/>
    </row>
    <row r="514">
      <c r="A514" s="15"/>
      <c r="B514" s="15"/>
      <c r="C514" s="15"/>
      <c r="D514" s="15"/>
      <c r="E514" s="15"/>
    </row>
    <row r="515">
      <c r="A515" s="15"/>
      <c r="B515" s="15"/>
      <c r="C515" s="15"/>
      <c r="D515" s="15"/>
      <c r="E515" s="15"/>
    </row>
    <row r="516">
      <c r="A516" s="15"/>
      <c r="B516" s="15"/>
      <c r="C516" s="15"/>
      <c r="D516" s="15"/>
      <c r="E516" s="15"/>
    </row>
    <row r="517">
      <c r="A517" s="15"/>
      <c r="B517" s="15"/>
      <c r="C517" s="15"/>
      <c r="D517" s="15"/>
      <c r="E517" s="15"/>
    </row>
    <row r="518">
      <c r="A518" s="15"/>
      <c r="B518" s="15"/>
      <c r="C518" s="15"/>
      <c r="D518" s="15"/>
      <c r="E518" s="15"/>
    </row>
    <row r="519">
      <c r="A519" s="15"/>
      <c r="B519" s="15"/>
      <c r="C519" s="15"/>
      <c r="D519" s="15"/>
      <c r="E519" s="15"/>
    </row>
    <row r="520">
      <c r="A520" s="15"/>
      <c r="B520" s="15"/>
      <c r="C520" s="15"/>
      <c r="D520" s="15"/>
      <c r="E520" s="15"/>
    </row>
    <row r="521">
      <c r="A521" s="15"/>
      <c r="B521" s="15"/>
      <c r="C521" s="15"/>
      <c r="D521" s="15"/>
      <c r="E521" s="15"/>
    </row>
    <row r="522">
      <c r="A522" s="15"/>
      <c r="B522" s="15"/>
      <c r="C522" s="15"/>
      <c r="D522" s="15"/>
      <c r="E522" s="15"/>
    </row>
    <row r="523">
      <c r="A523" s="15"/>
      <c r="B523" s="15"/>
      <c r="C523" s="15"/>
      <c r="D523" s="15"/>
      <c r="E523" s="15"/>
    </row>
    <row r="524">
      <c r="A524" s="15"/>
      <c r="B524" s="15"/>
      <c r="C524" s="15"/>
      <c r="D524" s="15"/>
      <c r="E524" s="15"/>
    </row>
    <row r="525">
      <c r="A525" s="15"/>
      <c r="B525" s="15"/>
      <c r="C525" s="15"/>
      <c r="D525" s="15"/>
      <c r="E525" s="15"/>
    </row>
    <row r="526">
      <c r="A526" s="15"/>
      <c r="B526" s="15"/>
      <c r="C526" s="15"/>
      <c r="D526" s="15"/>
      <c r="E526" s="15"/>
    </row>
    <row r="527">
      <c r="A527" s="15"/>
      <c r="B527" s="15"/>
      <c r="C527" s="15"/>
      <c r="D527" s="15"/>
      <c r="E527" s="15"/>
    </row>
    <row r="528">
      <c r="A528" s="15"/>
      <c r="B528" s="15"/>
      <c r="C528" s="15"/>
      <c r="D528" s="15"/>
      <c r="E528" s="15"/>
    </row>
    <row r="529">
      <c r="A529" s="15"/>
      <c r="B529" s="15"/>
      <c r="C529" s="15"/>
      <c r="D529" s="15"/>
      <c r="E529" s="15"/>
    </row>
    <row r="530">
      <c r="A530" s="15"/>
      <c r="B530" s="15"/>
      <c r="C530" s="15"/>
      <c r="D530" s="15"/>
      <c r="E530" s="15"/>
    </row>
    <row r="531">
      <c r="A531" s="15"/>
      <c r="B531" s="15"/>
      <c r="C531" s="15"/>
      <c r="D531" s="15"/>
      <c r="E531" s="15"/>
    </row>
    <row r="532">
      <c r="A532" s="15"/>
      <c r="B532" s="15"/>
      <c r="C532" s="15"/>
      <c r="D532" s="15"/>
      <c r="E532" s="15"/>
    </row>
    <row r="533">
      <c r="A533" s="15"/>
      <c r="B533" s="15"/>
      <c r="C533" s="15"/>
      <c r="D533" s="15"/>
      <c r="E533" s="15"/>
    </row>
    <row r="534">
      <c r="A534" s="15"/>
      <c r="B534" s="15"/>
      <c r="C534" s="15"/>
      <c r="D534" s="15"/>
      <c r="E534" s="15"/>
    </row>
    <row r="535">
      <c r="A535" s="15"/>
      <c r="B535" s="15"/>
      <c r="C535" s="15"/>
      <c r="D535" s="15"/>
      <c r="E535" s="15"/>
    </row>
    <row r="536">
      <c r="A536" s="15"/>
      <c r="B536" s="15"/>
      <c r="C536" s="15"/>
      <c r="D536" s="15"/>
      <c r="E536" s="15"/>
    </row>
    <row r="537">
      <c r="A537" s="15"/>
      <c r="B537" s="15"/>
      <c r="C537" s="15"/>
      <c r="D537" s="15"/>
      <c r="E537" s="15"/>
    </row>
    <row r="538">
      <c r="A538" s="15"/>
      <c r="B538" s="15"/>
      <c r="C538" s="15"/>
      <c r="D538" s="15"/>
      <c r="E538" s="15"/>
    </row>
    <row r="539">
      <c r="A539" s="15"/>
      <c r="B539" s="15"/>
      <c r="C539" s="15"/>
      <c r="D539" s="15"/>
      <c r="E539" s="15"/>
    </row>
    <row r="540">
      <c r="A540" s="15"/>
      <c r="B540" s="15"/>
      <c r="C540" s="15"/>
      <c r="D540" s="15"/>
      <c r="E540" s="15"/>
    </row>
    <row r="541">
      <c r="A541" s="15"/>
      <c r="B541" s="15"/>
      <c r="C541" s="15"/>
      <c r="D541" s="15"/>
      <c r="E541" s="15"/>
    </row>
    <row r="542">
      <c r="A542" s="15"/>
      <c r="B542" s="15"/>
      <c r="C542" s="15"/>
      <c r="D542" s="15"/>
      <c r="E542" s="15"/>
    </row>
    <row r="543">
      <c r="A543" s="15"/>
      <c r="B543" s="15"/>
      <c r="C543" s="15"/>
      <c r="D543" s="15"/>
      <c r="E543" s="15"/>
    </row>
    <row r="544">
      <c r="A544" s="15"/>
      <c r="B544" s="15"/>
      <c r="C544" s="15"/>
      <c r="D544" s="15"/>
      <c r="E544" s="15"/>
    </row>
    <row r="545">
      <c r="A545" s="15"/>
      <c r="B545" s="15"/>
      <c r="C545" s="15"/>
      <c r="D545" s="15"/>
      <c r="E545" s="15"/>
    </row>
    <row r="546">
      <c r="A546" s="15"/>
      <c r="B546" s="15"/>
      <c r="C546" s="15"/>
      <c r="D546" s="15"/>
      <c r="E546" s="15"/>
    </row>
    <row r="547">
      <c r="A547" s="15"/>
      <c r="B547" s="15"/>
      <c r="C547" s="15"/>
      <c r="D547" s="15"/>
      <c r="E547" s="15"/>
    </row>
    <row r="548">
      <c r="A548" s="15"/>
      <c r="B548" s="15"/>
      <c r="C548" s="15"/>
      <c r="D548" s="15"/>
      <c r="E548" s="15"/>
    </row>
    <row r="549">
      <c r="A549" s="15"/>
      <c r="B549" s="15"/>
      <c r="C549" s="15"/>
      <c r="D549" s="15"/>
      <c r="E549" s="15"/>
    </row>
    <row r="550">
      <c r="A550" s="15"/>
      <c r="B550" s="15"/>
      <c r="C550" s="15"/>
      <c r="D550" s="15"/>
      <c r="E550" s="15"/>
    </row>
    <row r="551">
      <c r="A551" s="15"/>
      <c r="B551" s="15"/>
      <c r="C551" s="15"/>
      <c r="D551" s="15"/>
      <c r="E551" s="15"/>
    </row>
    <row r="552">
      <c r="A552" s="15"/>
      <c r="B552" s="15"/>
      <c r="C552" s="15"/>
      <c r="D552" s="15"/>
      <c r="E552" s="15"/>
    </row>
    <row r="553">
      <c r="A553" s="15"/>
      <c r="B553" s="15"/>
      <c r="C553" s="15"/>
      <c r="D553" s="15"/>
      <c r="E553" s="15"/>
    </row>
    <row r="554">
      <c r="A554" s="15"/>
      <c r="B554" s="15"/>
      <c r="C554" s="15"/>
      <c r="D554" s="15"/>
      <c r="E554" s="15"/>
    </row>
    <row r="555">
      <c r="A555" s="15"/>
      <c r="B555" s="15"/>
      <c r="C555" s="15"/>
      <c r="D555" s="15"/>
      <c r="E555" s="15"/>
    </row>
    <row r="556">
      <c r="A556" s="15"/>
      <c r="B556" s="15"/>
      <c r="C556" s="15"/>
      <c r="D556" s="15"/>
      <c r="E556" s="15"/>
    </row>
    <row r="557">
      <c r="A557" s="15"/>
      <c r="B557" s="15"/>
      <c r="C557" s="15"/>
      <c r="D557" s="15"/>
      <c r="E557" s="15"/>
    </row>
    <row r="558">
      <c r="A558" s="15"/>
      <c r="B558" s="15"/>
      <c r="C558" s="15"/>
      <c r="D558" s="15"/>
      <c r="E558" s="15"/>
    </row>
    <row r="559">
      <c r="A559" s="15"/>
      <c r="B559" s="15"/>
      <c r="C559" s="15"/>
      <c r="D559" s="15"/>
      <c r="E559" s="15"/>
    </row>
    <row r="560">
      <c r="A560" s="15"/>
      <c r="B560" s="15"/>
      <c r="C560" s="15"/>
      <c r="D560" s="15"/>
      <c r="E560" s="15"/>
    </row>
    <row r="561">
      <c r="A561" s="15"/>
      <c r="B561" s="15"/>
      <c r="C561" s="15"/>
      <c r="D561" s="15"/>
      <c r="E561" s="15"/>
    </row>
    <row r="562">
      <c r="A562" s="15"/>
      <c r="B562" s="15"/>
      <c r="C562" s="15"/>
      <c r="D562" s="15"/>
      <c r="E562" s="15"/>
    </row>
    <row r="563">
      <c r="A563" s="15"/>
      <c r="B563" s="15"/>
      <c r="C563" s="15"/>
      <c r="D563" s="15"/>
      <c r="E563" s="15"/>
    </row>
    <row r="564">
      <c r="A564" s="15"/>
      <c r="B564" s="15"/>
      <c r="C564" s="15"/>
      <c r="D564" s="15"/>
      <c r="E564" s="15"/>
    </row>
    <row r="565">
      <c r="A565" s="15"/>
      <c r="B565" s="15"/>
      <c r="C565" s="15"/>
      <c r="D565" s="15"/>
      <c r="E565" s="15"/>
    </row>
    <row r="566">
      <c r="A566" s="15"/>
      <c r="B566" s="15"/>
      <c r="C566" s="15"/>
      <c r="D566" s="15"/>
      <c r="E566" s="15"/>
    </row>
    <row r="567">
      <c r="A567" s="15"/>
      <c r="B567" s="15"/>
      <c r="C567" s="15"/>
      <c r="D567" s="15"/>
      <c r="E567" s="15"/>
    </row>
    <row r="568">
      <c r="A568" s="15"/>
      <c r="B568" s="15"/>
      <c r="C568" s="15"/>
      <c r="D568" s="15"/>
      <c r="E568" s="15"/>
    </row>
    <row r="569">
      <c r="A569" s="15"/>
      <c r="B569" s="15"/>
      <c r="C569" s="15"/>
      <c r="D569" s="15"/>
      <c r="E569" s="15"/>
    </row>
    <row r="570">
      <c r="A570" s="15"/>
      <c r="B570" s="15"/>
      <c r="C570" s="15"/>
      <c r="D570" s="15"/>
      <c r="E570" s="15"/>
    </row>
    <row r="571">
      <c r="A571" s="15"/>
      <c r="B571" s="15"/>
      <c r="C571" s="15"/>
      <c r="D571" s="15"/>
      <c r="E571" s="15"/>
    </row>
    <row r="572">
      <c r="A572" s="15"/>
      <c r="B572" s="15"/>
      <c r="C572" s="15"/>
      <c r="D572" s="15"/>
      <c r="E572" s="15"/>
    </row>
    <row r="573">
      <c r="A573" s="15"/>
      <c r="B573" s="15"/>
      <c r="C573" s="15"/>
      <c r="D573" s="15"/>
      <c r="E573" s="15"/>
    </row>
    <row r="574">
      <c r="A574" s="15"/>
      <c r="B574" s="15"/>
      <c r="C574" s="15"/>
      <c r="D574" s="15"/>
      <c r="E574" s="15"/>
    </row>
    <row r="575">
      <c r="A575" s="15"/>
      <c r="B575" s="15"/>
      <c r="C575" s="15"/>
      <c r="D575" s="15"/>
      <c r="E575" s="15"/>
    </row>
    <row r="576">
      <c r="A576" s="15"/>
      <c r="B576" s="15"/>
      <c r="C576" s="15"/>
      <c r="D576" s="15"/>
      <c r="E576" s="15"/>
    </row>
    <row r="577">
      <c r="A577" s="15"/>
      <c r="B577" s="15"/>
      <c r="C577" s="15"/>
      <c r="D577" s="15"/>
      <c r="E577" s="15"/>
    </row>
    <row r="578">
      <c r="A578" s="15"/>
      <c r="B578" s="15"/>
      <c r="C578" s="15"/>
      <c r="D578" s="15"/>
      <c r="E578" s="15"/>
    </row>
    <row r="579">
      <c r="A579" s="15"/>
      <c r="B579" s="15"/>
      <c r="C579" s="15"/>
      <c r="D579" s="15"/>
      <c r="E579" s="15"/>
    </row>
    <row r="580">
      <c r="A580" s="15"/>
      <c r="B580" s="15"/>
      <c r="C580" s="15"/>
      <c r="D580" s="15"/>
      <c r="E580" s="15"/>
    </row>
    <row r="581">
      <c r="A581" s="15"/>
      <c r="B581" s="15"/>
      <c r="C581" s="15"/>
      <c r="D581" s="15"/>
      <c r="E581" s="15"/>
    </row>
    <row r="582">
      <c r="A582" s="15"/>
      <c r="B582" s="15"/>
      <c r="C582" s="15"/>
      <c r="D582" s="15"/>
      <c r="E582" s="15"/>
    </row>
    <row r="583">
      <c r="A583" s="15"/>
      <c r="B583" s="15"/>
      <c r="C583" s="15"/>
      <c r="D583" s="15"/>
      <c r="E583" s="15"/>
    </row>
    <row r="584">
      <c r="A584" s="15"/>
      <c r="B584" s="15"/>
      <c r="C584" s="15"/>
      <c r="D584" s="15"/>
      <c r="E584" s="15"/>
    </row>
    <row r="585">
      <c r="A585" s="15"/>
      <c r="B585" s="15"/>
      <c r="C585" s="15"/>
      <c r="D585" s="15"/>
      <c r="E585" s="15"/>
    </row>
    <row r="586">
      <c r="A586" s="15"/>
      <c r="B586" s="15"/>
      <c r="C586" s="15"/>
      <c r="D586" s="15"/>
      <c r="E586" s="15"/>
    </row>
    <row r="587">
      <c r="A587" s="15"/>
      <c r="B587" s="15"/>
      <c r="C587" s="15"/>
      <c r="D587" s="15"/>
      <c r="E587" s="15"/>
    </row>
    <row r="588">
      <c r="A588" s="15"/>
      <c r="B588" s="15"/>
      <c r="C588" s="15"/>
      <c r="D588" s="15"/>
      <c r="E588" s="15"/>
    </row>
    <row r="589">
      <c r="A589" s="15"/>
      <c r="B589" s="15"/>
      <c r="C589" s="15"/>
      <c r="D589" s="15"/>
      <c r="E589" s="15"/>
    </row>
    <row r="590">
      <c r="A590" s="15"/>
      <c r="B590" s="15"/>
      <c r="C590" s="15"/>
      <c r="D590" s="15"/>
      <c r="E590" s="15"/>
    </row>
    <row r="591">
      <c r="A591" s="15"/>
      <c r="B591" s="15"/>
      <c r="C591" s="15"/>
      <c r="D591" s="15"/>
      <c r="E591" s="15"/>
    </row>
    <row r="592">
      <c r="A592" s="15"/>
      <c r="B592" s="15"/>
      <c r="C592" s="15"/>
      <c r="D592" s="15"/>
      <c r="E592" s="15"/>
    </row>
    <row r="593">
      <c r="A593" s="15"/>
      <c r="B593" s="15"/>
      <c r="C593" s="15"/>
      <c r="D593" s="15"/>
      <c r="E593" s="15"/>
    </row>
    <row r="594">
      <c r="A594" s="15"/>
      <c r="B594" s="15"/>
      <c r="C594" s="15"/>
      <c r="D594" s="15"/>
      <c r="E594" s="15"/>
    </row>
    <row r="595">
      <c r="A595" s="15"/>
      <c r="B595" s="15"/>
      <c r="C595" s="15"/>
      <c r="D595" s="15"/>
      <c r="E595" s="15"/>
    </row>
    <row r="596">
      <c r="A596" s="15"/>
      <c r="B596" s="15"/>
      <c r="C596" s="15"/>
      <c r="D596" s="15"/>
      <c r="E596" s="15"/>
    </row>
    <row r="597">
      <c r="A597" s="15"/>
      <c r="B597" s="15"/>
      <c r="C597" s="15"/>
      <c r="D597" s="15"/>
      <c r="E597" s="15"/>
    </row>
    <row r="598">
      <c r="A598" s="15"/>
      <c r="B598" s="15"/>
      <c r="C598" s="15"/>
      <c r="D598" s="15"/>
      <c r="E598" s="15"/>
    </row>
    <row r="599">
      <c r="A599" s="15"/>
      <c r="B599" s="15"/>
      <c r="C599" s="15"/>
      <c r="D599" s="15"/>
      <c r="E599" s="15"/>
    </row>
    <row r="600">
      <c r="A600" s="15"/>
      <c r="B600" s="15"/>
      <c r="C600" s="15"/>
      <c r="D600" s="15"/>
      <c r="E600" s="15"/>
    </row>
    <row r="601">
      <c r="A601" s="15"/>
      <c r="B601" s="15"/>
      <c r="C601" s="15"/>
      <c r="D601" s="15"/>
      <c r="E601" s="15"/>
    </row>
    <row r="602">
      <c r="A602" s="15"/>
      <c r="B602" s="15"/>
      <c r="C602" s="15"/>
      <c r="D602" s="15"/>
      <c r="E602" s="15"/>
    </row>
    <row r="603">
      <c r="A603" s="15"/>
      <c r="B603" s="15"/>
      <c r="C603" s="15"/>
      <c r="D603" s="15"/>
      <c r="E603" s="15"/>
    </row>
    <row r="604">
      <c r="A604" s="15"/>
      <c r="B604" s="15"/>
      <c r="C604" s="15"/>
      <c r="D604" s="15"/>
      <c r="E604" s="15"/>
    </row>
    <row r="605">
      <c r="A605" s="15"/>
      <c r="B605" s="15"/>
      <c r="C605" s="15"/>
      <c r="D605" s="15"/>
      <c r="E605" s="15"/>
    </row>
    <row r="606">
      <c r="A606" s="15"/>
      <c r="B606" s="15"/>
      <c r="C606" s="15"/>
      <c r="D606" s="15"/>
      <c r="E606" s="15"/>
    </row>
    <row r="607">
      <c r="A607" s="15"/>
      <c r="B607" s="15"/>
      <c r="C607" s="15"/>
      <c r="D607" s="15"/>
      <c r="E607" s="15"/>
    </row>
    <row r="608">
      <c r="A608" s="15"/>
      <c r="B608" s="15"/>
      <c r="C608" s="15"/>
      <c r="D608" s="15"/>
      <c r="E608" s="15"/>
    </row>
    <row r="609">
      <c r="A609" s="15"/>
      <c r="B609" s="15"/>
      <c r="C609" s="15"/>
      <c r="D609" s="15"/>
      <c r="E609" s="15"/>
    </row>
    <row r="610">
      <c r="A610" s="15"/>
      <c r="B610" s="15"/>
      <c r="C610" s="15"/>
      <c r="D610" s="15"/>
      <c r="E610" s="15"/>
    </row>
    <row r="611">
      <c r="A611" s="15"/>
      <c r="B611" s="15"/>
      <c r="C611" s="15"/>
      <c r="D611" s="15"/>
      <c r="E611" s="15"/>
    </row>
    <row r="612">
      <c r="A612" s="15"/>
      <c r="B612" s="15"/>
      <c r="C612" s="15"/>
      <c r="D612" s="15"/>
      <c r="E612" s="15"/>
    </row>
    <row r="613">
      <c r="A613" s="15"/>
      <c r="B613" s="15"/>
      <c r="C613" s="15"/>
      <c r="D613" s="15"/>
      <c r="E613" s="15"/>
    </row>
    <row r="614">
      <c r="A614" s="15"/>
      <c r="B614" s="15"/>
      <c r="C614" s="15"/>
      <c r="D614" s="15"/>
      <c r="E614" s="15"/>
    </row>
    <row r="615">
      <c r="A615" s="15"/>
      <c r="B615" s="15"/>
      <c r="C615" s="15"/>
      <c r="D615" s="15"/>
      <c r="E615" s="15"/>
    </row>
    <row r="616">
      <c r="A616" s="15"/>
      <c r="B616" s="15"/>
      <c r="C616" s="15"/>
      <c r="D616" s="15"/>
      <c r="E616" s="15"/>
    </row>
    <row r="617">
      <c r="A617" s="15"/>
      <c r="B617" s="15"/>
      <c r="C617" s="15"/>
      <c r="D617" s="15"/>
      <c r="E617" s="15"/>
    </row>
    <row r="618">
      <c r="A618" s="15"/>
      <c r="B618" s="15"/>
      <c r="C618" s="15"/>
      <c r="D618" s="15"/>
      <c r="E618" s="15"/>
    </row>
    <row r="619">
      <c r="A619" s="15"/>
      <c r="B619" s="15"/>
      <c r="C619" s="15"/>
      <c r="D619" s="15"/>
      <c r="E619" s="15"/>
    </row>
    <row r="620">
      <c r="A620" s="15"/>
      <c r="B620" s="15"/>
      <c r="C620" s="15"/>
      <c r="D620" s="15"/>
      <c r="E620" s="15"/>
    </row>
    <row r="621">
      <c r="A621" s="15"/>
      <c r="B621" s="15"/>
      <c r="C621" s="15"/>
      <c r="D621" s="15"/>
      <c r="E621" s="15"/>
    </row>
    <row r="622">
      <c r="A622" s="15"/>
      <c r="B622" s="15"/>
      <c r="C622" s="15"/>
      <c r="D622" s="15"/>
      <c r="E622" s="15"/>
    </row>
    <row r="623">
      <c r="A623" s="15"/>
      <c r="B623" s="15"/>
      <c r="C623" s="15"/>
      <c r="D623" s="15"/>
      <c r="E623" s="15"/>
    </row>
    <row r="624">
      <c r="A624" s="15"/>
      <c r="B624" s="15"/>
      <c r="C624" s="15"/>
      <c r="D624" s="15"/>
      <c r="E624" s="15"/>
    </row>
    <row r="625">
      <c r="A625" s="15"/>
      <c r="B625" s="15"/>
      <c r="C625" s="15"/>
      <c r="D625" s="15"/>
      <c r="E625" s="15"/>
    </row>
    <row r="626">
      <c r="A626" s="15"/>
      <c r="B626" s="15"/>
      <c r="C626" s="15"/>
      <c r="D626" s="15"/>
      <c r="E626" s="15"/>
    </row>
    <row r="627">
      <c r="A627" s="15"/>
      <c r="B627" s="15"/>
      <c r="C627" s="15"/>
      <c r="D627" s="15"/>
      <c r="E627" s="15"/>
    </row>
    <row r="628">
      <c r="A628" s="15"/>
      <c r="B628" s="15"/>
      <c r="C628" s="15"/>
      <c r="D628" s="15"/>
      <c r="E628" s="15"/>
    </row>
    <row r="629">
      <c r="A629" s="15"/>
      <c r="B629" s="15"/>
      <c r="C629" s="15"/>
      <c r="D629" s="15"/>
      <c r="E629" s="15"/>
    </row>
    <row r="630">
      <c r="A630" s="15"/>
      <c r="B630" s="15"/>
      <c r="C630" s="15"/>
      <c r="D630" s="15"/>
      <c r="E630" s="15"/>
    </row>
    <row r="631">
      <c r="A631" s="15"/>
      <c r="B631" s="15"/>
      <c r="C631" s="15"/>
      <c r="D631" s="15"/>
      <c r="E631" s="15"/>
    </row>
    <row r="632">
      <c r="A632" s="15"/>
      <c r="B632" s="15"/>
      <c r="C632" s="15"/>
      <c r="D632" s="15"/>
      <c r="E632" s="15"/>
    </row>
    <row r="633">
      <c r="A633" s="15"/>
      <c r="B633" s="15"/>
      <c r="C633" s="15"/>
      <c r="D633" s="15"/>
      <c r="E633" s="15"/>
    </row>
    <row r="634">
      <c r="A634" s="15"/>
      <c r="B634" s="15"/>
      <c r="C634" s="15"/>
      <c r="D634" s="15"/>
      <c r="E634" s="15"/>
    </row>
    <row r="635">
      <c r="A635" s="15"/>
      <c r="B635" s="15"/>
      <c r="C635" s="15"/>
      <c r="D635" s="15"/>
      <c r="E635" s="15"/>
    </row>
    <row r="636">
      <c r="A636" s="15"/>
      <c r="B636" s="15"/>
      <c r="C636" s="15"/>
      <c r="D636" s="15"/>
      <c r="E636" s="15"/>
    </row>
    <row r="637">
      <c r="A637" s="15"/>
      <c r="B637" s="15"/>
      <c r="C637" s="15"/>
      <c r="D637" s="15"/>
      <c r="E637" s="15"/>
    </row>
    <row r="638">
      <c r="A638" s="15"/>
      <c r="B638" s="15"/>
      <c r="C638" s="15"/>
      <c r="D638" s="15"/>
      <c r="E638" s="15"/>
    </row>
    <row r="639">
      <c r="A639" s="15"/>
      <c r="B639" s="15"/>
      <c r="C639" s="15"/>
      <c r="D639" s="15"/>
      <c r="E639" s="15"/>
    </row>
    <row r="640">
      <c r="A640" s="15"/>
      <c r="B640" s="15"/>
      <c r="C640" s="15"/>
      <c r="D640" s="15"/>
      <c r="E640" s="15"/>
    </row>
    <row r="641">
      <c r="A641" s="15"/>
      <c r="B641" s="15"/>
      <c r="C641" s="15"/>
      <c r="D641" s="15"/>
      <c r="E641" s="15"/>
    </row>
    <row r="642">
      <c r="A642" s="15"/>
      <c r="B642" s="15"/>
      <c r="C642" s="15"/>
      <c r="D642" s="15"/>
      <c r="E642" s="15"/>
    </row>
    <row r="643">
      <c r="A643" s="15"/>
      <c r="B643" s="15"/>
      <c r="C643" s="15"/>
      <c r="D643" s="15"/>
      <c r="E643" s="15"/>
    </row>
    <row r="644">
      <c r="A644" s="15"/>
      <c r="B644" s="15"/>
      <c r="C644" s="15"/>
      <c r="D644" s="15"/>
      <c r="E644" s="15"/>
    </row>
    <row r="645">
      <c r="A645" s="15"/>
      <c r="B645" s="15"/>
      <c r="C645" s="15"/>
      <c r="D645" s="15"/>
      <c r="E645" s="15"/>
    </row>
    <row r="646">
      <c r="A646" s="15"/>
      <c r="B646" s="15"/>
      <c r="C646" s="15"/>
      <c r="D646" s="15"/>
      <c r="E646" s="15"/>
    </row>
    <row r="647">
      <c r="A647" s="15"/>
      <c r="B647" s="15"/>
      <c r="C647" s="15"/>
      <c r="D647" s="15"/>
      <c r="E647" s="15"/>
    </row>
    <row r="648">
      <c r="A648" s="15"/>
      <c r="B648" s="15"/>
      <c r="C648" s="15"/>
      <c r="D648" s="15"/>
      <c r="E648" s="15"/>
    </row>
    <row r="649">
      <c r="A649" s="15"/>
      <c r="B649" s="15"/>
      <c r="C649" s="15"/>
      <c r="D649" s="15"/>
      <c r="E649" s="15"/>
    </row>
    <row r="650">
      <c r="A650" s="15"/>
      <c r="B650" s="15"/>
      <c r="C650" s="15"/>
      <c r="D650" s="15"/>
      <c r="E650" s="15"/>
    </row>
    <row r="651">
      <c r="A651" s="15"/>
      <c r="B651" s="15"/>
      <c r="C651" s="15"/>
      <c r="D651" s="15"/>
      <c r="E651" s="15"/>
    </row>
    <row r="652">
      <c r="A652" s="15"/>
      <c r="B652" s="15"/>
      <c r="C652" s="15"/>
      <c r="D652" s="15"/>
      <c r="E652" s="15"/>
    </row>
    <row r="653">
      <c r="A653" s="15"/>
      <c r="B653" s="15"/>
      <c r="C653" s="15"/>
      <c r="D653" s="15"/>
      <c r="E653" s="15"/>
    </row>
    <row r="654">
      <c r="A654" s="15"/>
      <c r="B654" s="15"/>
      <c r="C654" s="15"/>
      <c r="D654" s="15"/>
      <c r="E654" s="15"/>
    </row>
    <row r="655">
      <c r="A655" s="15"/>
      <c r="B655" s="15"/>
      <c r="C655" s="15"/>
      <c r="D655" s="15"/>
      <c r="E655" s="15"/>
    </row>
    <row r="656">
      <c r="A656" s="15"/>
      <c r="B656" s="15"/>
      <c r="C656" s="15"/>
      <c r="D656" s="15"/>
      <c r="E656" s="15"/>
    </row>
    <row r="657">
      <c r="A657" s="15"/>
      <c r="B657" s="15"/>
      <c r="C657" s="15"/>
      <c r="D657" s="15"/>
      <c r="E657" s="15"/>
    </row>
    <row r="658">
      <c r="A658" s="15"/>
      <c r="B658" s="15"/>
      <c r="C658" s="15"/>
      <c r="D658" s="15"/>
      <c r="E658" s="15"/>
    </row>
    <row r="659">
      <c r="A659" s="15"/>
      <c r="B659" s="15"/>
      <c r="C659" s="15"/>
      <c r="D659" s="15"/>
      <c r="E659" s="15"/>
    </row>
    <row r="660">
      <c r="A660" s="15"/>
      <c r="B660" s="15"/>
      <c r="C660" s="15"/>
      <c r="D660" s="15"/>
      <c r="E660" s="15"/>
    </row>
    <row r="661">
      <c r="A661" s="15"/>
      <c r="B661" s="15"/>
      <c r="C661" s="15"/>
      <c r="D661" s="15"/>
      <c r="E661" s="15"/>
    </row>
    <row r="662">
      <c r="A662" s="15"/>
      <c r="B662" s="15"/>
      <c r="C662" s="15"/>
      <c r="D662" s="15"/>
      <c r="E662" s="15"/>
    </row>
    <row r="663">
      <c r="A663" s="15"/>
      <c r="B663" s="15"/>
      <c r="C663" s="15"/>
      <c r="D663" s="15"/>
      <c r="E663" s="15"/>
    </row>
    <row r="664">
      <c r="A664" s="15"/>
      <c r="B664" s="15"/>
      <c r="C664" s="15"/>
      <c r="D664" s="15"/>
      <c r="E664" s="15"/>
    </row>
    <row r="665">
      <c r="A665" s="15"/>
      <c r="B665" s="15"/>
      <c r="C665" s="15"/>
      <c r="D665" s="15"/>
      <c r="E665" s="15"/>
    </row>
    <row r="666">
      <c r="A666" s="15"/>
      <c r="B666" s="15"/>
      <c r="C666" s="15"/>
      <c r="D666" s="15"/>
      <c r="E666" s="15"/>
    </row>
    <row r="667">
      <c r="A667" s="15"/>
      <c r="B667" s="15"/>
      <c r="C667" s="15"/>
      <c r="D667" s="15"/>
      <c r="E667" s="15"/>
    </row>
    <row r="668">
      <c r="A668" s="15"/>
      <c r="B668" s="15"/>
      <c r="C668" s="15"/>
      <c r="D668" s="15"/>
      <c r="E668" s="15"/>
    </row>
    <row r="669">
      <c r="A669" s="15"/>
      <c r="B669" s="15"/>
      <c r="C669" s="15"/>
      <c r="D669" s="15"/>
      <c r="E669" s="15"/>
    </row>
    <row r="670">
      <c r="A670" s="15"/>
      <c r="B670" s="15"/>
      <c r="C670" s="15"/>
      <c r="D670" s="15"/>
      <c r="E670" s="15"/>
    </row>
    <row r="671">
      <c r="A671" s="15"/>
      <c r="B671" s="15"/>
      <c r="C671" s="15"/>
      <c r="D671" s="15"/>
      <c r="E671" s="15"/>
    </row>
    <row r="672">
      <c r="A672" s="15"/>
      <c r="B672" s="15"/>
      <c r="C672" s="15"/>
      <c r="D672" s="15"/>
      <c r="E672" s="15"/>
    </row>
    <row r="673">
      <c r="A673" s="15"/>
      <c r="B673" s="15"/>
      <c r="C673" s="15"/>
      <c r="D673" s="15"/>
      <c r="E673" s="15"/>
    </row>
    <row r="674">
      <c r="A674" s="15"/>
      <c r="B674" s="15"/>
      <c r="C674" s="15"/>
      <c r="D674" s="15"/>
      <c r="E674" s="15"/>
    </row>
    <row r="675">
      <c r="A675" s="15"/>
      <c r="B675" s="15"/>
      <c r="C675" s="15"/>
      <c r="D675" s="15"/>
      <c r="E675" s="15"/>
    </row>
    <row r="676">
      <c r="A676" s="15"/>
      <c r="B676" s="15"/>
      <c r="C676" s="15"/>
      <c r="D676" s="15"/>
      <c r="E676" s="15"/>
    </row>
    <row r="677">
      <c r="A677" s="15"/>
      <c r="B677" s="15"/>
      <c r="C677" s="15"/>
      <c r="D677" s="15"/>
      <c r="E677" s="15"/>
    </row>
    <row r="678">
      <c r="A678" s="15"/>
      <c r="B678" s="15"/>
      <c r="C678" s="15"/>
      <c r="D678" s="15"/>
      <c r="E678" s="15"/>
    </row>
    <row r="679">
      <c r="A679" s="15"/>
      <c r="B679" s="15"/>
      <c r="C679" s="15"/>
      <c r="D679" s="15"/>
      <c r="E679" s="15"/>
    </row>
    <row r="680">
      <c r="A680" s="15"/>
      <c r="B680" s="15"/>
      <c r="C680" s="15"/>
      <c r="D680" s="15"/>
      <c r="E680" s="15"/>
    </row>
    <row r="681">
      <c r="A681" s="15"/>
      <c r="B681" s="15"/>
      <c r="C681" s="15"/>
      <c r="D681" s="15"/>
      <c r="E681" s="15"/>
    </row>
    <row r="682">
      <c r="A682" s="15"/>
      <c r="B682" s="15"/>
      <c r="C682" s="15"/>
      <c r="D682" s="15"/>
      <c r="E682" s="15"/>
    </row>
    <row r="683">
      <c r="A683" s="15"/>
      <c r="B683" s="15"/>
      <c r="C683" s="15"/>
      <c r="D683" s="15"/>
      <c r="E683" s="15"/>
    </row>
    <row r="684">
      <c r="A684" s="15"/>
      <c r="B684" s="15"/>
      <c r="C684" s="15"/>
      <c r="D684" s="15"/>
      <c r="E684" s="15"/>
    </row>
    <row r="685">
      <c r="A685" s="15"/>
      <c r="B685" s="15"/>
      <c r="C685" s="15"/>
      <c r="D685" s="15"/>
      <c r="E685" s="15"/>
    </row>
    <row r="686">
      <c r="A686" s="15"/>
      <c r="B686" s="15"/>
      <c r="C686" s="15"/>
      <c r="D686" s="15"/>
      <c r="E686" s="15"/>
    </row>
    <row r="687">
      <c r="A687" s="15"/>
      <c r="B687" s="15"/>
      <c r="C687" s="15"/>
      <c r="D687" s="15"/>
      <c r="E687" s="15"/>
    </row>
    <row r="688">
      <c r="A688" s="15"/>
      <c r="B688" s="15"/>
      <c r="C688" s="15"/>
      <c r="D688" s="15"/>
      <c r="E688" s="15"/>
    </row>
    <row r="689">
      <c r="A689" s="15"/>
      <c r="B689" s="15"/>
      <c r="C689" s="15"/>
      <c r="D689" s="15"/>
      <c r="E689" s="15"/>
    </row>
    <row r="690">
      <c r="A690" s="15"/>
      <c r="B690" s="15"/>
      <c r="C690" s="15"/>
      <c r="D690" s="15"/>
      <c r="E690" s="15"/>
    </row>
    <row r="691">
      <c r="A691" s="15"/>
      <c r="B691" s="15"/>
      <c r="C691" s="15"/>
      <c r="D691" s="15"/>
      <c r="E691" s="15"/>
    </row>
    <row r="692">
      <c r="A692" s="15"/>
      <c r="B692" s="15"/>
      <c r="C692" s="15"/>
      <c r="D692" s="15"/>
      <c r="E692" s="15"/>
    </row>
    <row r="693">
      <c r="A693" s="15"/>
      <c r="B693" s="15"/>
      <c r="C693" s="15"/>
      <c r="D693" s="15"/>
      <c r="E693" s="15"/>
    </row>
    <row r="694">
      <c r="A694" s="15"/>
      <c r="B694" s="15"/>
      <c r="C694" s="15"/>
      <c r="D694" s="15"/>
      <c r="E694" s="15"/>
    </row>
    <row r="695">
      <c r="A695" s="15"/>
      <c r="B695" s="15"/>
      <c r="C695" s="15"/>
      <c r="D695" s="15"/>
      <c r="E695" s="15"/>
    </row>
    <row r="696">
      <c r="A696" s="15"/>
      <c r="B696" s="15"/>
      <c r="C696" s="15"/>
      <c r="D696" s="15"/>
      <c r="E696" s="15"/>
    </row>
    <row r="697">
      <c r="A697" s="15"/>
      <c r="B697" s="15"/>
      <c r="C697" s="15"/>
      <c r="D697" s="15"/>
      <c r="E697" s="15"/>
    </row>
    <row r="698">
      <c r="A698" s="15"/>
      <c r="B698" s="15"/>
      <c r="C698" s="15"/>
      <c r="D698" s="15"/>
      <c r="E698" s="15"/>
    </row>
    <row r="699">
      <c r="A699" s="15"/>
      <c r="B699" s="15"/>
      <c r="C699" s="15"/>
      <c r="D699" s="15"/>
      <c r="E699" s="15"/>
    </row>
    <row r="700">
      <c r="A700" s="15"/>
      <c r="B700" s="15"/>
      <c r="C700" s="15"/>
      <c r="D700" s="15"/>
      <c r="E700" s="15"/>
    </row>
    <row r="701">
      <c r="A701" s="15"/>
      <c r="B701" s="15"/>
      <c r="C701" s="15"/>
      <c r="D701" s="15"/>
      <c r="E701" s="15"/>
    </row>
    <row r="702">
      <c r="A702" s="15"/>
      <c r="B702" s="15"/>
      <c r="C702" s="15"/>
      <c r="D702" s="15"/>
      <c r="E702" s="15"/>
    </row>
    <row r="703">
      <c r="A703" s="15"/>
      <c r="B703" s="15"/>
      <c r="C703" s="15"/>
      <c r="D703" s="15"/>
      <c r="E703" s="15"/>
    </row>
    <row r="704">
      <c r="A704" s="15"/>
      <c r="B704" s="15"/>
      <c r="C704" s="15"/>
      <c r="D704" s="15"/>
      <c r="E704" s="15"/>
    </row>
    <row r="705">
      <c r="A705" s="15"/>
      <c r="B705" s="15"/>
      <c r="C705" s="15"/>
      <c r="D705" s="15"/>
      <c r="E705" s="15"/>
    </row>
    <row r="706">
      <c r="A706" s="15"/>
      <c r="B706" s="15"/>
      <c r="C706" s="15"/>
      <c r="D706" s="15"/>
      <c r="E706" s="15"/>
    </row>
    <row r="707">
      <c r="A707" s="15"/>
      <c r="B707" s="15"/>
      <c r="C707" s="15"/>
      <c r="D707" s="15"/>
      <c r="E707" s="15"/>
    </row>
    <row r="708">
      <c r="A708" s="15"/>
      <c r="B708" s="15"/>
      <c r="C708" s="15"/>
      <c r="D708" s="15"/>
      <c r="E708" s="15"/>
    </row>
    <row r="709">
      <c r="A709" s="15"/>
      <c r="B709" s="15"/>
      <c r="C709" s="15"/>
      <c r="D709" s="15"/>
      <c r="E709" s="15"/>
    </row>
    <row r="710">
      <c r="A710" s="15"/>
      <c r="B710" s="15"/>
      <c r="C710" s="15"/>
      <c r="D710" s="15"/>
      <c r="E710" s="15"/>
    </row>
    <row r="711">
      <c r="A711" s="15"/>
      <c r="B711" s="15"/>
      <c r="C711" s="15"/>
      <c r="D711" s="15"/>
      <c r="E711" s="15"/>
    </row>
    <row r="712">
      <c r="A712" s="15"/>
      <c r="B712" s="15"/>
      <c r="C712" s="15"/>
      <c r="D712" s="15"/>
      <c r="E712" s="15"/>
    </row>
    <row r="713">
      <c r="A713" s="15"/>
      <c r="B713" s="15"/>
      <c r="C713" s="15"/>
      <c r="D713" s="15"/>
      <c r="E713" s="15"/>
    </row>
    <row r="714">
      <c r="A714" s="15"/>
      <c r="B714" s="15"/>
      <c r="C714" s="15"/>
      <c r="D714" s="15"/>
      <c r="E714" s="15"/>
    </row>
    <row r="715">
      <c r="A715" s="15"/>
      <c r="B715" s="15"/>
      <c r="C715" s="15"/>
      <c r="D715" s="15"/>
      <c r="E715" s="15"/>
    </row>
    <row r="716">
      <c r="A716" s="15"/>
      <c r="B716" s="15"/>
      <c r="C716" s="15"/>
      <c r="D716" s="15"/>
      <c r="E716" s="15"/>
    </row>
    <row r="717">
      <c r="A717" s="15"/>
      <c r="B717" s="15"/>
      <c r="C717" s="15"/>
      <c r="D717" s="15"/>
      <c r="E717" s="15"/>
    </row>
    <row r="718">
      <c r="A718" s="15"/>
      <c r="B718" s="15"/>
      <c r="C718" s="15"/>
      <c r="D718" s="15"/>
      <c r="E718" s="15"/>
    </row>
    <row r="719">
      <c r="A719" s="15"/>
      <c r="B719" s="15"/>
      <c r="C719" s="15"/>
      <c r="D719" s="15"/>
      <c r="E719" s="15"/>
    </row>
    <row r="720">
      <c r="A720" s="15"/>
      <c r="B720" s="15"/>
      <c r="C720" s="15"/>
      <c r="D720" s="15"/>
      <c r="E720" s="15"/>
    </row>
    <row r="721">
      <c r="A721" s="15"/>
      <c r="B721" s="15"/>
      <c r="C721" s="15"/>
      <c r="D721" s="15"/>
      <c r="E721" s="15"/>
    </row>
    <row r="722">
      <c r="A722" s="15"/>
      <c r="B722" s="15"/>
      <c r="C722" s="15"/>
      <c r="D722" s="15"/>
      <c r="E722" s="15"/>
    </row>
    <row r="723">
      <c r="A723" s="15"/>
      <c r="B723" s="15"/>
      <c r="C723" s="15"/>
      <c r="D723" s="15"/>
      <c r="E723" s="15"/>
    </row>
    <row r="724">
      <c r="A724" s="15"/>
      <c r="B724" s="15"/>
      <c r="C724" s="15"/>
      <c r="D724" s="15"/>
      <c r="E724" s="15"/>
    </row>
    <row r="725">
      <c r="A725" s="15"/>
      <c r="B725" s="15"/>
      <c r="C725" s="15"/>
      <c r="D725" s="15"/>
      <c r="E725" s="15"/>
    </row>
    <row r="726">
      <c r="A726" s="15"/>
      <c r="B726" s="15"/>
      <c r="C726" s="15"/>
      <c r="D726" s="15"/>
      <c r="E726" s="15"/>
    </row>
    <row r="727">
      <c r="A727" s="15"/>
      <c r="B727" s="15"/>
      <c r="C727" s="15"/>
      <c r="D727" s="15"/>
      <c r="E727" s="15"/>
    </row>
    <row r="728">
      <c r="A728" s="15"/>
      <c r="B728" s="15"/>
      <c r="C728" s="15"/>
      <c r="D728" s="15"/>
      <c r="E728" s="15"/>
    </row>
    <row r="729">
      <c r="A729" s="15"/>
      <c r="B729" s="15"/>
      <c r="C729" s="15"/>
      <c r="D729" s="15"/>
      <c r="E729" s="15"/>
    </row>
    <row r="730">
      <c r="A730" s="15"/>
      <c r="B730" s="15"/>
      <c r="C730" s="15"/>
      <c r="D730" s="15"/>
      <c r="E730" s="15"/>
    </row>
    <row r="731">
      <c r="A731" s="15"/>
      <c r="B731" s="15"/>
      <c r="C731" s="15"/>
      <c r="D731" s="15"/>
      <c r="E731" s="15"/>
    </row>
    <row r="732">
      <c r="A732" s="15"/>
      <c r="B732" s="15"/>
      <c r="C732" s="15"/>
      <c r="D732" s="15"/>
      <c r="E732" s="15"/>
    </row>
    <row r="733">
      <c r="A733" s="15"/>
      <c r="B733" s="15"/>
      <c r="C733" s="15"/>
      <c r="D733" s="15"/>
      <c r="E733" s="15"/>
    </row>
    <row r="734">
      <c r="A734" s="15"/>
      <c r="B734" s="15"/>
      <c r="C734" s="15"/>
      <c r="D734" s="15"/>
      <c r="E734" s="15"/>
    </row>
    <row r="735">
      <c r="A735" s="15"/>
      <c r="B735" s="15"/>
      <c r="C735" s="15"/>
      <c r="D735" s="15"/>
      <c r="E735" s="15"/>
    </row>
    <row r="736">
      <c r="A736" s="15"/>
      <c r="B736" s="15"/>
      <c r="C736" s="15"/>
      <c r="D736" s="15"/>
      <c r="E736" s="15"/>
    </row>
    <row r="737">
      <c r="A737" s="15"/>
      <c r="B737" s="15"/>
      <c r="C737" s="15"/>
      <c r="D737" s="15"/>
      <c r="E737" s="15"/>
    </row>
    <row r="738">
      <c r="A738" s="15"/>
      <c r="B738" s="15"/>
      <c r="C738" s="15"/>
      <c r="D738" s="15"/>
      <c r="E738" s="15"/>
    </row>
    <row r="739">
      <c r="A739" s="15"/>
      <c r="B739" s="15"/>
      <c r="C739" s="15"/>
      <c r="D739" s="15"/>
      <c r="E739" s="15"/>
    </row>
    <row r="740">
      <c r="A740" s="15"/>
      <c r="B740" s="15"/>
      <c r="C740" s="15"/>
      <c r="D740" s="15"/>
      <c r="E740" s="15"/>
    </row>
    <row r="741">
      <c r="A741" s="15"/>
      <c r="B741" s="15"/>
      <c r="C741" s="15"/>
      <c r="D741" s="15"/>
      <c r="E741" s="15"/>
    </row>
    <row r="742">
      <c r="A742" s="15"/>
      <c r="B742" s="15"/>
      <c r="C742" s="15"/>
      <c r="D742" s="15"/>
      <c r="E742" s="15"/>
    </row>
    <row r="743">
      <c r="A743" s="15"/>
      <c r="B743" s="15"/>
      <c r="C743" s="15"/>
      <c r="D743" s="15"/>
      <c r="E743" s="15"/>
    </row>
    <row r="744">
      <c r="A744" s="15"/>
      <c r="B744" s="15"/>
      <c r="C744" s="15"/>
      <c r="D744" s="15"/>
      <c r="E744" s="15"/>
    </row>
    <row r="745">
      <c r="A745" s="15"/>
      <c r="B745" s="15"/>
      <c r="C745" s="15"/>
      <c r="D745" s="15"/>
      <c r="E745" s="15"/>
    </row>
    <row r="746">
      <c r="A746" s="15"/>
      <c r="B746" s="15"/>
      <c r="C746" s="15"/>
      <c r="D746" s="15"/>
      <c r="E746" s="15"/>
    </row>
    <row r="747">
      <c r="A747" s="15"/>
      <c r="B747" s="15"/>
      <c r="C747" s="15"/>
      <c r="D747" s="15"/>
      <c r="E747" s="15"/>
    </row>
    <row r="748">
      <c r="A748" s="15"/>
      <c r="B748" s="15"/>
      <c r="C748" s="15"/>
      <c r="D748" s="15"/>
      <c r="E748" s="15"/>
    </row>
    <row r="749">
      <c r="A749" s="15"/>
      <c r="B749" s="15"/>
      <c r="C749" s="15"/>
      <c r="D749" s="15"/>
      <c r="E749" s="15"/>
    </row>
    <row r="750">
      <c r="A750" s="15"/>
      <c r="B750" s="15"/>
      <c r="C750" s="15"/>
      <c r="D750" s="15"/>
      <c r="E750" s="15"/>
    </row>
    <row r="751">
      <c r="A751" s="15"/>
      <c r="B751" s="15"/>
      <c r="C751" s="15"/>
      <c r="D751" s="15"/>
      <c r="E751" s="15"/>
    </row>
    <row r="752">
      <c r="A752" s="15"/>
      <c r="B752" s="15"/>
      <c r="C752" s="15"/>
      <c r="D752" s="15"/>
      <c r="E752" s="15"/>
    </row>
    <row r="753">
      <c r="A753" s="15"/>
      <c r="B753" s="15"/>
      <c r="C753" s="15"/>
      <c r="D753" s="15"/>
      <c r="E753" s="15"/>
    </row>
    <row r="754">
      <c r="A754" s="15"/>
      <c r="B754" s="15"/>
      <c r="C754" s="15"/>
      <c r="D754" s="15"/>
      <c r="E754" s="15"/>
    </row>
    <row r="755">
      <c r="A755" s="15"/>
      <c r="B755" s="15"/>
      <c r="C755" s="15"/>
      <c r="D755" s="15"/>
      <c r="E755" s="15"/>
    </row>
    <row r="756">
      <c r="A756" s="15"/>
      <c r="B756" s="15"/>
      <c r="C756" s="15"/>
      <c r="D756" s="15"/>
      <c r="E756" s="15"/>
    </row>
    <row r="757">
      <c r="A757" s="15"/>
      <c r="B757" s="15"/>
      <c r="C757" s="15"/>
      <c r="D757" s="15"/>
      <c r="E757" s="15"/>
    </row>
    <row r="758">
      <c r="A758" s="15"/>
      <c r="B758" s="15"/>
      <c r="C758" s="15"/>
      <c r="D758" s="15"/>
      <c r="E758" s="15"/>
    </row>
    <row r="759">
      <c r="A759" s="15"/>
      <c r="B759" s="15"/>
      <c r="C759" s="15"/>
      <c r="D759" s="15"/>
      <c r="E759" s="15"/>
    </row>
    <row r="760">
      <c r="A760" s="15"/>
      <c r="B760" s="15"/>
      <c r="C760" s="15"/>
      <c r="D760" s="15"/>
      <c r="E760" s="15"/>
    </row>
    <row r="761">
      <c r="A761" s="15"/>
      <c r="B761" s="15"/>
      <c r="C761" s="15"/>
      <c r="D761" s="15"/>
      <c r="E761" s="15"/>
    </row>
    <row r="762">
      <c r="A762" s="15"/>
      <c r="B762" s="15"/>
      <c r="C762" s="15"/>
      <c r="D762" s="15"/>
      <c r="E762" s="15"/>
    </row>
    <row r="763">
      <c r="A763" s="15"/>
      <c r="B763" s="15"/>
      <c r="C763" s="15"/>
      <c r="D763" s="15"/>
      <c r="E763" s="15"/>
    </row>
    <row r="764">
      <c r="A764" s="15"/>
      <c r="B764" s="15"/>
      <c r="C764" s="15"/>
      <c r="D764" s="15"/>
      <c r="E764" s="15"/>
    </row>
    <row r="765">
      <c r="A765" s="15"/>
      <c r="B765" s="15"/>
      <c r="C765" s="15"/>
      <c r="D765" s="15"/>
      <c r="E765" s="15"/>
    </row>
    <row r="766">
      <c r="A766" s="15"/>
      <c r="B766" s="15"/>
      <c r="C766" s="15"/>
      <c r="D766" s="15"/>
      <c r="E766" s="15"/>
    </row>
    <row r="767">
      <c r="A767" s="15"/>
      <c r="B767" s="15"/>
      <c r="C767" s="15"/>
      <c r="D767" s="15"/>
      <c r="E767" s="15"/>
    </row>
    <row r="768">
      <c r="A768" s="15"/>
      <c r="B768" s="15"/>
      <c r="C768" s="15"/>
      <c r="D768" s="15"/>
      <c r="E768" s="15"/>
    </row>
    <row r="769">
      <c r="A769" s="15"/>
      <c r="B769" s="15"/>
      <c r="C769" s="15"/>
      <c r="D769" s="15"/>
      <c r="E769" s="15"/>
    </row>
    <row r="770">
      <c r="A770" s="15"/>
      <c r="B770" s="15"/>
      <c r="C770" s="15"/>
      <c r="D770" s="15"/>
      <c r="E770" s="15"/>
    </row>
    <row r="771">
      <c r="A771" s="15"/>
      <c r="B771" s="15"/>
      <c r="C771" s="15"/>
      <c r="D771" s="15"/>
      <c r="E771" s="15"/>
    </row>
    <row r="772">
      <c r="A772" s="15"/>
      <c r="B772" s="15"/>
      <c r="C772" s="15"/>
      <c r="D772" s="15"/>
      <c r="E772" s="15"/>
    </row>
    <row r="773">
      <c r="A773" s="15"/>
      <c r="B773" s="15"/>
      <c r="C773" s="15"/>
      <c r="D773" s="15"/>
      <c r="E773" s="15"/>
    </row>
    <row r="774">
      <c r="A774" s="15"/>
      <c r="B774" s="15"/>
      <c r="C774" s="15"/>
      <c r="D774" s="15"/>
      <c r="E774" s="15"/>
    </row>
    <row r="775">
      <c r="A775" s="15"/>
      <c r="B775" s="15"/>
      <c r="C775" s="15"/>
      <c r="D775" s="15"/>
      <c r="E775" s="15"/>
    </row>
    <row r="776">
      <c r="A776" s="15"/>
      <c r="B776" s="15"/>
      <c r="C776" s="15"/>
      <c r="D776" s="15"/>
      <c r="E776" s="15"/>
    </row>
    <row r="777">
      <c r="A777" s="15"/>
      <c r="B777" s="15"/>
      <c r="C777" s="15"/>
      <c r="D777" s="15"/>
      <c r="E777" s="15"/>
    </row>
    <row r="778">
      <c r="A778" s="15"/>
      <c r="B778" s="15"/>
      <c r="C778" s="15"/>
      <c r="D778" s="15"/>
      <c r="E778" s="15"/>
    </row>
    <row r="779">
      <c r="A779" s="15"/>
      <c r="B779" s="15"/>
      <c r="C779" s="15"/>
      <c r="D779" s="15"/>
      <c r="E779" s="15"/>
    </row>
    <row r="780">
      <c r="A780" s="15"/>
      <c r="B780" s="15"/>
      <c r="C780" s="15"/>
      <c r="D780" s="15"/>
      <c r="E780" s="15"/>
    </row>
    <row r="781">
      <c r="A781" s="15"/>
      <c r="B781" s="15"/>
      <c r="C781" s="15"/>
      <c r="D781" s="15"/>
      <c r="E781" s="15"/>
    </row>
    <row r="782">
      <c r="A782" s="15"/>
      <c r="B782" s="15"/>
      <c r="C782" s="15"/>
      <c r="D782" s="15"/>
      <c r="E782" s="15"/>
    </row>
    <row r="783">
      <c r="A783" s="15"/>
      <c r="B783" s="15"/>
      <c r="C783" s="15"/>
      <c r="D783" s="15"/>
      <c r="E783" s="15"/>
    </row>
    <row r="784">
      <c r="A784" s="15"/>
      <c r="B784" s="15"/>
      <c r="C784" s="15"/>
      <c r="D784" s="15"/>
      <c r="E784" s="15"/>
    </row>
    <row r="785">
      <c r="A785" s="15"/>
      <c r="B785" s="15"/>
      <c r="C785" s="15"/>
      <c r="D785" s="15"/>
      <c r="E785" s="15"/>
    </row>
    <row r="786">
      <c r="A786" s="15"/>
      <c r="B786" s="15"/>
      <c r="C786" s="15"/>
      <c r="D786" s="15"/>
      <c r="E786" s="15"/>
    </row>
    <row r="787">
      <c r="A787" s="15"/>
      <c r="B787" s="15"/>
      <c r="C787" s="15"/>
      <c r="D787" s="15"/>
      <c r="E787" s="15"/>
    </row>
    <row r="788">
      <c r="A788" s="15"/>
      <c r="B788" s="15"/>
      <c r="C788" s="15"/>
      <c r="D788" s="15"/>
      <c r="E788" s="15"/>
    </row>
    <row r="789">
      <c r="A789" s="15"/>
      <c r="B789" s="15"/>
      <c r="C789" s="15"/>
      <c r="D789" s="15"/>
      <c r="E789" s="15"/>
    </row>
    <row r="790">
      <c r="A790" s="15"/>
      <c r="B790" s="15"/>
      <c r="C790" s="15"/>
      <c r="D790" s="15"/>
      <c r="E790" s="15"/>
    </row>
    <row r="791">
      <c r="A791" s="15"/>
      <c r="B791" s="15"/>
      <c r="C791" s="15"/>
      <c r="D791" s="15"/>
      <c r="E791" s="15"/>
    </row>
    <row r="792">
      <c r="A792" s="15"/>
      <c r="B792" s="15"/>
      <c r="C792" s="15"/>
      <c r="D792" s="15"/>
      <c r="E792" s="15"/>
    </row>
    <row r="793">
      <c r="A793" s="15"/>
      <c r="B793" s="15"/>
      <c r="C793" s="15"/>
      <c r="D793" s="15"/>
      <c r="E793" s="15"/>
    </row>
    <row r="794">
      <c r="A794" s="15"/>
      <c r="B794" s="15"/>
      <c r="C794" s="15"/>
      <c r="D794" s="15"/>
      <c r="E794" s="15"/>
    </row>
    <row r="795">
      <c r="A795" s="15"/>
      <c r="B795" s="15"/>
      <c r="C795" s="15"/>
      <c r="D795" s="15"/>
      <c r="E795" s="15"/>
    </row>
    <row r="796">
      <c r="A796" s="15"/>
      <c r="B796" s="15"/>
      <c r="C796" s="15"/>
      <c r="D796" s="15"/>
      <c r="E796" s="15"/>
    </row>
    <row r="797">
      <c r="A797" s="15"/>
      <c r="B797" s="15"/>
      <c r="C797" s="15"/>
      <c r="D797" s="15"/>
      <c r="E797" s="15"/>
    </row>
    <row r="798">
      <c r="A798" s="15"/>
      <c r="B798" s="15"/>
      <c r="C798" s="15"/>
      <c r="D798" s="15"/>
      <c r="E798" s="15"/>
    </row>
    <row r="799">
      <c r="A799" s="15"/>
      <c r="B799" s="15"/>
      <c r="C799" s="15"/>
      <c r="D799" s="15"/>
      <c r="E799" s="15"/>
    </row>
    <row r="800">
      <c r="A800" s="15"/>
      <c r="B800" s="15"/>
      <c r="C800" s="15"/>
      <c r="D800" s="15"/>
      <c r="E800" s="15"/>
    </row>
    <row r="801">
      <c r="A801" s="15"/>
      <c r="B801" s="15"/>
      <c r="C801" s="15"/>
      <c r="D801" s="15"/>
      <c r="E801" s="15"/>
    </row>
    <row r="802">
      <c r="A802" s="15"/>
      <c r="B802" s="15"/>
      <c r="C802" s="15"/>
      <c r="D802" s="15"/>
      <c r="E802" s="15"/>
    </row>
    <row r="803">
      <c r="A803" s="15"/>
      <c r="B803" s="15"/>
      <c r="C803" s="15"/>
      <c r="D803" s="15"/>
      <c r="E803" s="15"/>
    </row>
    <row r="804">
      <c r="A804" s="15"/>
      <c r="B804" s="15"/>
      <c r="C804" s="15"/>
      <c r="D804" s="15"/>
      <c r="E804" s="15"/>
    </row>
    <row r="805">
      <c r="A805" s="15"/>
      <c r="B805" s="15"/>
      <c r="C805" s="15"/>
      <c r="D805" s="15"/>
      <c r="E805" s="15"/>
    </row>
    <row r="806">
      <c r="A806" s="15"/>
      <c r="B806" s="15"/>
      <c r="C806" s="15"/>
      <c r="D806" s="15"/>
      <c r="E806" s="15"/>
    </row>
    <row r="807">
      <c r="A807" s="15"/>
      <c r="B807" s="15"/>
      <c r="C807" s="15"/>
      <c r="D807" s="15"/>
      <c r="E807" s="15"/>
    </row>
    <row r="808">
      <c r="A808" s="15"/>
      <c r="B808" s="15"/>
      <c r="C808" s="15"/>
      <c r="D808" s="15"/>
      <c r="E808" s="15"/>
    </row>
    <row r="809">
      <c r="A809" s="15"/>
      <c r="B809" s="15"/>
      <c r="C809" s="15"/>
      <c r="D809" s="15"/>
      <c r="E809" s="15"/>
    </row>
    <row r="810">
      <c r="A810" s="15"/>
      <c r="B810" s="15"/>
      <c r="C810" s="15"/>
      <c r="D810" s="15"/>
      <c r="E810" s="15"/>
    </row>
    <row r="811">
      <c r="A811" s="15"/>
      <c r="B811" s="15"/>
      <c r="C811" s="15"/>
      <c r="D811" s="15"/>
      <c r="E811" s="15"/>
    </row>
    <row r="812">
      <c r="A812" s="15"/>
      <c r="B812" s="15"/>
      <c r="C812" s="15"/>
      <c r="D812" s="15"/>
      <c r="E812" s="15"/>
    </row>
    <row r="813">
      <c r="A813" s="15"/>
      <c r="B813" s="15"/>
      <c r="C813" s="15"/>
      <c r="D813" s="15"/>
      <c r="E813" s="15"/>
    </row>
    <row r="814">
      <c r="A814" s="15"/>
      <c r="B814" s="15"/>
      <c r="C814" s="15"/>
      <c r="D814" s="15"/>
      <c r="E814" s="15"/>
    </row>
    <row r="815">
      <c r="A815" s="15"/>
      <c r="B815" s="15"/>
      <c r="C815" s="15"/>
      <c r="D815" s="15"/>
      <c r="E815" s="15"/>
    </row>
    <row r="816">
      <c r="A816" s="15"/>
      <c r="B816" s="15"/>
      <c r="C816" s="15"/>
      <c r="D816" s="15"/>
      <c r="E816" s="15"/>
    </row>
    <row r="817">
      <c r="A817" s="15"/>
      <c r="B817" s="15"/>
      <c r="C817" s="15"/>
      <c r="D817" s="15"/>
      <c r="E817" s="15"/>
    </row>
    <row r="818">
      <c r="A818" s="15"/>
      <c r="B818" s="15"/>
      <c r="C818" s="15"/>
      <c r="D818" s="15"/>
      <c r="E818" s="15"/>
    </row>
    <row r="819">
      <c r="A819" s="15"/>
      <c r="B819" s="15"/>
      <c r="C819" s="15"/>
      <c r="D819" s="15"/>
      <c r="E819" s="15"/>
    </row>
    <row r="820">
      <c r="A820" s="15"/>
      <c r="B820" s="15"/>
      <c r="C820" s="15"/>
      <c r="D820" s="15"/>
      <c r="E820" s="15"/>
    </row>
    <row r="821">
      <c r="A821" s="15"/>
      <c r="B821" s="15"/>
      <c r="C821" s="15"/>
      <c r="D821" s="15"/>
      <c r="E821" s="15"/>
    </row>
    <row r="822">
      <c r="A822" s="15"/>
      <c r="B822" s="15"/>
      <c r="C822" s="15"/>
      <c r="D822" s="15"/>
      <c r="E822" s="15"/>
    </row>
    <row r="823">
      <c r="A823" s="15"/>
      <c r="B823" s="15"/>
      <c r="C823" s="15"/>
      <c r="D823" s="15"/>
      <c r="E823" s="15"/>
    </row>
    <row r="824">
      <c r="A824" s="15"/>
      <c r="B824" s="15"/>
      <c r="C824" s="15"/>
      <c r="D824" s="15"/>
      <c r="E824" s="15"/>
    </row>
    <row r="825">
      <c r="A825" s="15"/>
      <c r="B825" s="15"/>
      <c r="C825" s="15"/>
      <c r="D825" s="15"/>
      <c r="E825" s="15"/>
    </row>
    <row r="826">
      <c r="A826" s="15"/>
      <c r="B826" s="15"/>
      <c r="C826" s="15"/>
      <c r="D826" s="15"/>
      <c r="E826" s="15"/>
    </row>
    <row r="827">
      <c r="A827" s="15"/>
      <c r="B827" s="15"/>
      <c r="C827" s="15"/>
      <c r="D827" s="15"/>
      <c r="E827" s="15"/>
    </row>
    <row r="828">
      <c r="A828" s="15"/>
      <c r="B828" s="15"/>
      <c r="C828" s="15"/>
      <c r="D828" s="15"/>
      <c r="E828" s="15"/>
    </row>
    <row r="829">
      <c r="A829" s="15"/>
      <c r="B829" s="15"/>
      <c r="C829" s="15"/>
      <c r="D829" s="15"/>
      <c r="E829" s="15"/>
    </row>
    <row r="830">
      <c r="A830" s="15"/>
      <c r="B830" s="15"/>
      <c r="C830" s="15"/>
      <c r="D830" s="15"/>
      <c r="E830" s="15"/>
    </row>
    <row r="831">
      <c r="A831" s="15"/>
      <c r="B831" s="15"/>
      <c r="C831" s="15"/>
      <c r="D831" s="15"/>
      <c r="E831" s="15"/>
    </row>
    <row r="832">
      <c r="A832" s="15"/>
      <c r="B832" s="15"/>
      <c r="C832" s="15"/>
      <c r="D832" s="15"/>
      <c r="E832" s="15"/>
    </row>
    <row r="833">
      <c r="A833" s="15"/>
      <c r="B833" s="15"/>
      <c r="C833" s="15"/>
      <c r="D833" s="15"/>
      <c r="E833" s="15"/>
    </row>
    <row r="834">
      <c r="A834" s="15"/>
      <c r="B834" s="15"/>
      <c r="C834" s="15"/>
      <c r="D834" s="15"/>
      <c r="E834" s="15"/>
    </row>
    <row r="835">
      <c r="A835" s="15"/>
      <c r="B835" s="15"/>
      <c r="C835" s="15"/>
      <c r="D835" s="15"/>
      <c r="E835" s="15"/>
    </row>
    <row r="836">
      <c r="A836" s="15"/>
      <c r="B836" s="15"/>
      <c r="C836" s="15"/>
      <c r="D836" s="15"/>
      <c r="E836" s="15"/>
    </row>
    <row r="837">
      <c r="A837" s="15"/>
      <c r="B837" s="15"/>
      <c r="C837" s="15"/>
      <c r="D837" s="15"/>
      <c r="E837" s="15"/>
    </row>
    <row r="838">
      <c r="A838" s="15"/>
      <c r="B838" s="15"/>
      <c r="C838" s="15"/>
      <c r="D838" s="15"/>
      <c r="E838" s="15"/>
    </row>
    <row r="839">
      <c r="A839" s="15"/>
      <c r="B839" s="15"/>
      <c r="C839" s="15"/>
      <c r="D839" s="15"/>
      <c r="E839" s="15"/>
    </row>
    <row r="840">
      <c r="A840" s="15"/>
      <c r="B840" s="15"/>
      <c r="C840" s="15"/>
      <c r="D840" s="15"/>
      <c r="E840" s="15"/>
    </row>
    <row r="841">
      <c r="A841" s="15"/>
      <c r="B841" s="15"/>
      <c r="C841" s="15"/>
      <c r="D841" s="15"/>
      <c r="E841" s="15"/>
    </row>
    <row r="842">
      <c r="A842" s="15"/>
      <c r="B842" s="15"/>
      <c r="C842" s="15"/>
      <c r="D842" s="15"/>
      <c r="E842" s="15"/>
    </row>
    <row r="843">
      <c r="A843" s="15"/>
      <c r="B843" s="15"/>
      <c r="C843" s="15"/>
      <c r="D843" s="15"/>
      <c r="E843" s="15"/>
    </row>
    <row r="844">
      <c r="A844" s="15"/>
      <c r="B844" s="15"/>
      <c r="C844" s="15"/>
      <c r="D844" s="15"/>
      <c r="E844" s="15"/>
    </row>
    <row r="845">
      <c r="A845" s="15"/>
      <c r="B845" s="15"/>
      <c r="C845" s="15"/>
      <c r="D845" s="15"/>
      <c r="E845" s="15"/>
    </row>
    <row r="846">
      <c r="A846" s="15"/>
      <c r="B846" s="15"/>
      <c r="C846" s="15"/>
      <c r="D846" s="15"/>
      <c r="E846" s="15"/>
    </row>
    <row r="847">
      <c r="A847" s="15"/>
      <c r="B847" s="15"/>
      <c r="C847" s="15"/>
      <c r="D847" s="15"/>
      <c r="E847" s="15"/>
    </row>
    <row r="848">
      <c r="A848" s="15"/>
      <c r="B848" s="15"/>
      <c r="C848" s="15"/>
      <c r="D848" s="15"/>
      <c r="E848" s="15"/>
    </row>
    <row r="849">
      <c r="A849" s="15"/>
      <c r="B849" s="15"/>
      <c r="C849" s="15"/>
      <c r="D849" s="15"/>
      <c r="E849" s="15"/>
    </row>
    <row r="850">
      <c r="A850" s="15"/>
      <c r="B850" s="15"/>
      <c r="C850" s="15"/>
      <c r="D850" s="15"/>
      <c r="E850" s="15"/>
    </row>
    <row r="851">
      <c r="A851" s="15"/>
      <c r="B851" s="15"/>
      <c r="C851" s="15"/>
      <c r="D851" s="15"/>
      <c r="E851" s="15"/>
    </row>
    <row r="852">
      <c r="A852" s="15"/>
      <c r="B852" s="15"/>
      <c r="C852" s="15"/>
      <c r="D852" s="15"/>
      <c r="E852" s="15"/>
    </row>
    <row r="853">
      <c r="A853" s="15"/>
      <c r="B853" s="15"/>
      <c r="C853" s="15"/>
      <c r="D853" s="15"/>
      <c r="E853" s="15"/>
    </row>
    <row r="854">
      <c r="A854" s="15"/>
      <c r="B854" s="15"/>
      <c r="C854" s="15"/>
      <c r="D854" s="15"/>
      <c r="E854" s="15"/>
    </row>
    <row r="855">
      <c r="A855" s="15"/>
      <c r="B855" s="15"/>
      <c r="C855" s="15"/>
      <c r="D855" s="15"/>
      <c r="E855" s="15"/>
    </row>
    <row r="856">
      <c r="A856" s="15"/>
      <c r="B856" s="15"/>
      <c r="C856" s="15"/>
      <c r="D856" s="15"/>
      <c r="E856" s="15"/>
    </row>
    <row r="857">
      <c r="A857" s="15"/>
      <c r="B857" s="15"/>
      <c r="C857" s="15"/>
      <c r="D857" s="15"/>
      <c r="E857" s="15"/>
    </row>
    <row r="858">
      <c r="A858" s="15"/>
      <c r="B858" s="15"/>
      <c r="C858" s="15"/>
      <c r="D858" s="15"/>
      <c r="E858" s="15"/>
    </row>
    <row r="859">
      <c r="A859" s="15"/>
      <c r="B859" s="15"/>
      <c r="C859" s="15"/>
      <c r="D859" s="15"/>
      <c r="E859" s="15"/>
    </row>
    <row r="860">
      <c r="A860" s="15"/>
      <c r="B860" s="15"/>
      <c r="C860" s="15"/>
      <c r="D860" s="15"/>
      <c r="E860" s="15"/>
    </row>
    <row r="861">
      <c r="A861" s="15"/>
      <c r="B861" s="15"/>
      <c r="C861" s="15"/>
      <c r="D861" s="15"/>
      <c r="E861" s="15"/>
    </row>
    <row r="862">
      <c r="A862" s="15"/>
      <c r="B862" s="15"/>
      <c r="C862" s="15"/>
      <c r="D862" s="15"/>
      <c r="E862" s="15"/>
    </row>
    <row r="863">
      <c r="A863" s="15"/>
      <c r="B863" s="15"/>
      <c r="C863" s="15"/>
      <c r="D863" s="15"/>
      <c r="E863" s="15"/>
    </row>
    <row r="864">
      <c r="A864" s="15"/>
      <c r="B864" s="15"/>
      <c r="C864" s="15"/>
      <c r="D864" s="15"/>
      <c r="E864" s="15"/>
    </row>
    <row r="865">
      <c r="A865" s="15"/>
      <c r="B865" s="15"/>
      <c r="C865" s="15"/>
      <c r="D865" s="15"/>
      <c r="E865" s="15"/>
    </row>
    <row r="866">
      <c r="A866" s="15"/>
      <c r="B866" s="15"/>
      <c r="C866" s="15"/>
      <c r="D866" s="15"/>
      <c r="E866" s="15"/>
    </row>
    <row r="867">
      <c r="A867" s="15"/>
      <c r="B867" s="15"/>
      <c r="C867" s="15"/>
      <c r="D867" s="15"/>
      <c r="E867" s="15"/>
    </row>
    <row r="868">
      <c r="A868" s="15"/>
      <c r="B868" s="15"/>
      <c r="C868" s="15"/>
      <c r="D868" s="15"/>
      <c r="E868" s="15"/>
    </row>
    <row r="869">
      <c r="A869" s="15"/>
      <c r="B869" s="15"/>
      <c r="C869" s="15"/>
      <c r="D869" s="15"/>
      <c r="E869" s="15"/>
    </row>
    <row r="870">
      <c r="A870" s="15"/>
      <c r="B870" s="15"/>
      <c r="C870" s="15"/>
      <c r="D870" s="15"/>
      <c r="E870" s="15"/>
    </row>
    <row r="871">
      <c r="A871" s="15"/>
      <c r="B871" s="15"/>
      <c r="C871" s="15"/>
      <c r="D871" s="15"/>
      <c r="E871" s="15"/>
    </row>
    <row r="872">
      <c r="A872" s="15"/>
      <c r="B872" s="15"/>
      <c r="C872" s="15"/>
      <c r="D872" s="15"/>
      <c r="E872" s="15"/>
    </row>
    <row r="873">
      <c r="A873" s="15"/>
      <c r="B873" s="15"/>
      <c r="C873" s="15"/>
      <c r="D873" s="15"/>
      <c r="E873" s="15"/>
    </row>
    <row r="874">
      <c r="A874" s="15"/>
      <c r="B874" s="15"/>
      <c r="C874" s="15"/>
      <c r="D874" s="15"/>
      <c r="E874" s="15"/>
    </row>
    <row r="875">
      <c r="A875" s="15"/>
      <c r="B875" s="15"/>
      <c r="C875" s="15"/>
      <c r="D875" s="15"/>
      <c r="E875" s="15"/>
    </row>
    <row r="876">
      <c r="A876" s="15"/>
      <c r="B876" s="15"/>
      <c r="C876" s="15"/>
      <c r="D876" s="15"/>
      <c r="E876" s="15"/>
    </row>
    <row r="877">
      <c r="A877" s="15"/>
      <c r="B877" s="15"/>
      <c r="C877" s="15"/>
      <c r="D877" s="15"/>
      <c r="E877" s="15"/>
    </row>
    <row r="878">
      <c r="A878" s="15"/>
      <c r="B878" s="15"/>
      <c r="C878" s="15"/>
      <c r="D878" s="15"/>
      <c r="E878" s="15"/>
    </row>
    <row r="879">
      <c r="A879" s="15"/>
      <c r="B879" s="15"/>
      <c r="C879" s="15"/>
      <c r="D879" s="15"/>
      <c r="E879" s="15"/>
    </row>
    <row r="880">
      <c r="A880" s="15"/>
      <c r="B880" s="15"/>
      <c r="C880" s="15"/>
      <c r="D880" s="15"/>
      <c r="E880" s="15"/>
    </row>
    <row r="881">
      <c r="A881" s="15"/>
      <c r="B881" s="15"/>
      <c r="C881" s="15"/>
      <c r="D881" s="15"/>
      <c r="E881" s="15"/>
    </row>
    <row r="882">
      <c r="A882" s="15"/>
      <c r="B882" s="15"/>
      <c r="C882" s="15"/>
      <c r="D882" s="15"/>
      <c r="E882" s="15"/>
    </row>
    <row r="883">
      <c r="A883" s="15"/>
      <c r="B883" s="15"/>
      <c r="C883" s="15"/>
      <c r="D883" s="15"/>
      <c r="E883" s="15"/>
    </row>
    <row r="884">
      <c r="A884" s="15"/>
      <c r="B884" s="15"/>
      <c r="C884" s="15"/>
      <c r="D884" s="15"/>
      <c r="E884" s="15"/>
    </row>
    <row r="885">
      <c r="A885" s="15"/>
      <c r="B885" s="15"/>
      <c r="C885" s="15"/>
      <c r="D885" s="15"/>
      <c r="E885" s="15"/>
    </row>
    <row r="886">
      <c r="A886" s="15"/>
      <c r="B886" s="15"/>
      <c r="C886" s="15"/>
      <c r="D886" s="15"/>
      <c r="E886" s="15"/>
    </row>
    <row r="887">
      <c r="A887" s="15"/>
      <c r="B887" s="15"/>
      <c r="C887" s="15"/>
      <c r="D887" s="15"/>
      <c r="E887" s="15"/>
    </row>
    <row r="888">
      <c r="A888" s="15"/>
      <c r="B888" s="15"/>
      <c r="C888" s="15"/>
      <c r="D888" s="15"/>
      <c r="E888" s="15"/>
    </row>
    <row r="889">
      <c r="A889" s="15"/>
      <c r="B889" s="15"/>
      <c r="C889" s="15"/>
      <c r="D889" s="15"/>
      <c r="E889" s="15"/>
    </row>
    <row r="890">
      <c r="A890" s="15"/>
      <c r="B890" s="15"/>
      <c r="C890" s="15"/>
      <c r="D890" s="15"/>
      <c r="E890" s="15"/>
    </row>
    <row r="891">
      <c r="A891" s="15"/>
      <c r="B891" s="15"/>
      <c r="C891" s="15"/>
      <c r="D891" s="15"/>
      <c r="E891" s="15"/>
    </row>
    <row r="892">
      <c r="A892" s="15"/>
      <c r="B892" s="15"/>
      <c r="C892" s="15"/>
      <c r="D892" s="15"/>
      <c r="E892" s="15"/>
    </row>
    <row r="893">
      <c r="A893" s="15"/>
      <c r="B893" s="15"/>
      <c r="C893" s="15"/>
      <c r="D893" s="15"/>
      <c r="E893" s="15"/>
    </row>
    <row r="894">
      <c r="A894" s="15"/>
      <c r="B894" s="15"/>
      <c r="C894" s="15"/>
      <c r="D894" s="15"/>
      <c r="E894" s="15"/>
    </row>
    <row r="895">
      <c r="A895" s="15"/>
      <c r="B895" s="15"/>
      <c r="C895" s="15"/>
      <c r="D895" s="15"/>
      <c r="E895" s="15"/>
    </row>
    <row r="896">
      <c r="A896" s="15"/>
      <c r="B896" s="15"/>
      <c r="C896" s="15"/>
      <c r="D896" s="15"/>
      <c r="E896" s="15"/>
    </row>
    <row r="897">
      <c r="A897" s="15"/>
      <c r="B897" s="15"/>
      <c r="C897" s="15"/>
      <c r="D897" s="15"/>
      <c r="E897" s="15"/>
    </row>
    <row r="898">
      <c r="A898" s="15"/>
      <c r="B898" s="15"/>
      <c r="C898" s="15"/>
      <c r="D898" s="15"/>
      <c r="E898" s="15"/>
    </row>
    <row r="899">
      <c r="A899" s="15"/>
      <c r="B899" s="15"/>
      <c r="C899" s="15"/>
      <c r="D899" s="15"/>
      <c r="E899" s="15"/>
    </row>
    <row r="900">
      <c r="A900" s="15"/>
      <c r="B900" s="15"/>
      <c r="C900" s="15"/>
      <c r="D900" s="15"/>
      <c r="E900" s="15"/>
    </row>
    <row r="901">
      <c r="A901" s="15"/>
      <c r="B901" s="15"/>
      <c r="C901" s="15"/>
      <c r="D901" s="15"/>
      <c r="E901" s="15"/>
    </row>
    <row r="902">
      <c r="A902" s="15"/>
      <c r="B902" s="15"/>
      <c r="C902" s="15"/>
      <c r="D902" s="15"/>
      <c r="E902" s="15"/>
    </row>
    <row r="903">
      <c r="A903" s="15"/>
      <c r="B903" s="15"/>
      <c r="C903" s="15"/>
      <c r="D903" s="15"/>
      <c r="E903" s="15"/>
    </row>
    <row r="904">
      <c r="A904" s="15"/>
      <c r="B904" s="15"/>
      <c r="C904" s="15"/>
      <c r="D904" s="15"/>
      <c r="E904" s="15"/>
    </row>
    <row r="905">
      <c r="A905" s="15"/>
      <c r="B905" s="15"/>
      <c r="C905" s="15"/>
      <c r="D905" s="15"/>
      <c r="E905" s="15"/>
    </row>
    <row r="906">
      <c r="A906" s="15"/>
      <c r="B906" s="15"/>
      <c r="C906" s="15"/>
      <c r="D906" s="15"/>
      <c r="E906" s="15"/>
    </row>
    <row r="907">
      <c r="A907" s="15"/>
      <c r="B907" s="15"/>
      <c r="C907" s="15"/>
      <c r="D907" s="15"/>
      <c r="E907" s="15"/>
    </row>
    <row r="908">
      <c r="A908" s="15"/>
      <c r="B908" s="15"/>
      <c r="C908" s="15"/>
      <c r="D908" s="15"/>
      <c r="E908" s="15"/>
    </row>
    <row r="909">
      <c r="A909" s="15"/>
      <c r="B909" s="15"/>
      <c r="C909" s="15"/>
      <c r="D909" s="15"/>
      <c r="E909" s="15"/>
    </row>
    <row r="910">
      <c r="A910" s="15"/>
      <c r="B910" s="15"/>
      <c r="C910" s="15"/>
      <c r="D910" s="15"/>
      <c r="E910" s="15"/>
    </row>
    <row r="911">
      <c r="A911" s="15"/>
      <c r="B911" s="15"/>
      <c r="C911" s="15"/>
      <c r="D911" s="15"/>
      <c r="E911" s="15"/>
    </row>
    <row r="912">
      <c r="A912" s="15"/>
      <c r="B912" s="15"/>
      <c r="C912" s="15"/>
      <c r="D912" s="15"/>
      <c r="E912" s="15"/>
    </row>
    <row r="913">
      <c r="A913" s="15"/>
      <c r="B913" s="15"/>
      <c r="C913" s="15"/>
      <c r="D913" s="15"/>
      <c r="E913" s="15"/>
    </row>
    <row r="914">
      <c r="A914" s="15"/>
      <c r="B914" s="15"/>
      <c r="C914" s="15"/>
      <c r="D914" s="15"/>
      <c r="E914" s="15"/>
    </row>
    <row r="915">
      <c r="A915" s="15"/>
      <c r="B915" s="15"/>
      <c r="C915" s="15"/>
      <c r="D915" s="15"/>
      <c r="E915" s="15"/>
    </row>
    <row r="916">
      <c r="A916" s="15"/>
      <c r="B916" s="15"/>
      <c r="C916" s="15"/>
      <c r="D916" s="15"/>
      <c r="E916" s="15"/>
    </row>
    <row r="917">
      <c r="A917" s="15"/>
      <c r="B917" s="15"/>
      <c r="C917" s="15"/>
      <c r="D917" s="15"/>
      <c r="E917" s="15"/>
    </row>
    <row r="918">
      <c r="A918" s="15"/>
      <c r="B918" s="15"/>
      <c r="C918" s="15"/>
      <c r="D918" s="15"/>
      <c r="E918" s="15"/>
    </row>
    <row r="919">
      <c r="A919" s="15"/>
      <c r="B919" s="15"/>
      <c r="C919" s="15"/>
      <c r="D919" s="15"/>
      <c r="E919" s="15"/>
    </row>
    <row r="920">
      <c r="A920" s="15"/>
      <c r="B920" s="15"/>
      <c r="C920" s="15"/>
      <c r="D920" s="15"/>
      <c r="E920" s="15"/>
    </row>
    <row r="921">
      <c r="A921" s="15"/>
      <c r="B921" s="15"/>
      <c r="C921" s="15"/>
      <c r="D921" s="15"/>
      <c r="E921" s="15"/>
    </row>
    <row r="922">
      <c r="A922" s="15"/>
      <c r="B922" s="15"/>
      <c r="C922" s="15"/>
      <c r="D922" s="15"/>
      <c r="E922" s="15"/>
    </row>
    <row r="923">
      <c r="A923" s="15"/>
      <c r="B923" s="15"/>
      <c r="C923" s="15"/>
      <c r="D923" s="15"/>
      <c r="E923" s="15"/>
    </row>
    <row r="924">
      <c r="A924" s="15"/>
      <c r="B924" s="15"/>
      <c r="C924" s="15"/>
      <c r="D924" s="15"/>
      <c r="E924" s="15"/>
    </row>
    <row r="925">
      <c r="A925" s="15"/>
      <c r="B925" s="15"/>
      <c r="C925" s="15"/>
      <c r="D925" s="15"/>
      <c r="E925" s="15"/>
    </row>
    <row r="926">
      <c r="A926" s="15"/>
      <c r="B926" s="15"/>
      <c r="C926" s="15"/>
      <c r="D926" s="15"/>
      <c r="E926" s="15"/>
    </row>
    <row r="927">
      <c r="A927" s="15"/>
      <c r="B927" s="15"/>
      <c r="C927" s="15"/>
      <c r="D927" s="15"/>
      <c r="E927" s="15"/>
    </row>
    <row r="928">
      <c r="A928" s="15"/>
      <c r="B928" s="15"/>
      <c r="C928" s="15"/>
      <c r="D928" s="15"/>
      <c r="E928" s="15"/>
    </row>
    <row r="929">
      <c r="A929" s="15"/>
      <c r="B929" s="15"/>
      <c r="C929" s="15"/>
      <c r="D929" s="15"/>
      <c r="E929" s="15"/>
    </row>
    <row r="930">
      <c r="A930" s="15"/>
      <c r="B930" s="15"/>
      <c r="C930" s="15"/>
      <c r="D930" s="15"/>
      <c r="E930" s="15"/>
    </row>
    <row r="931">
      <c r="A931" s="15"/>
      <c r="B931" s="15"/>
      <c r="C931" s="15"/>
      <c r="D931" s="15"/>
      <c r="E931" s="15"/>
    </row>
    <row r="932">
      <c r="A932" s="15"/>
      <c r="B932" s="15"/>
      <c r="C932" s="15"/>
      <c r="D932" s="15"/>
      <c r="E932" s="15"/>
    </row>
    <row r="933">
      <c r="A933" s="15"/>
      <c r="B933" s="15"/>
      <c r="C933" s="15"/>
      <c r="D933" s="15"/>
      <c r="E933" s="15"/>
    </row>
    <row r="934">
      <c r="A934" s="15"/>
      <c r="B934" s="15"/>
      <c r="C934" s="15"/>
      <c r="D934" s="15"/>
      <c r="E934" s="15"/>
    </row>
    <row r="935">
      <c r="A935" s="15"/>
      <c r="B935" s="15"/>
      <c r="C935" s="15"/>
      <c r="D935" s="15"/>
      <c r="E935" s="15"/>
    </row>
    <row r="936">
      <c r="A936" s="15"/>
      <c r="B936" s="15"/>
      <c r="C936" s="15"/>
      <c r="D936" s="15"/>
      <c r="E936" s="15"/>
    </row>
    <row r="937">
      <c r="A937" s="15"/>
      <c r="B937" s="15"/>
      <c r="C937" s="15"/>
      <c r="D937" s="15"/>
      <c r="E937" s="15"/>
    </row>
    <row r="938">
      <c r="A938" s="15"/>
      <c r="B938" s="15"/>
      <c r="C938" s="15"/>
      <c r="D938" s="15"/>
      <c r="E938" s="15"/>
    </row>
    <row r="939">
      <c r="A939" s="15"/>
      <c r="B939" s="15"/>
      <c r="C939" s="15"/>
      <c r="D939" s="15"/>
      <c r="E939" s="15"/>
    </row>
    <row r="940">
      <c r="A940" s="15"/>
      <c r="B940" s="15"/>
      <c r="C940" s="15"/>
      <c r="D940" s="15"/>
      <c r="E940" s="15"/>
    </row>
    <row r="941">
      <c r="A941" s="15"/>
      <c r="B941" s="15"/>
      <c r="C941" s="15"/>
      <c r="D941" s="15"/>
      <c r="E941" s="15"/>
    </row>
    <row r="942">
      <c r="A942" s="15"/>
      <c r="B942" s="15"/>
      <c r="C942" s="15"/>
      <c r="D942" s="15"/>
      <c r="E942" s="15"/>
    </row>
    <row r="943">
      <c r="A943" s="15"/>
      <c r="B943" s="15"/>
      <c r="C943" s="15"/>
      <c r="D943" s="15"/>
      <c r="E943" s="15"/>
    </row>
    <row r="944">
      <c r="A944" s="15"/>
      <c r="B944" s="15"/>
      <c r="C944" s="15"/>
      <c r="D944" s="15"/>
      <c r="E944" s="15"/>
    </row>
    <row r="945">
      <c r="A945" s="15"/>
      <c r="B945" s="15"/>
      <c r="C945" s="15"/>
      <c r="D945" s="15"/>
      <c r="E945" s="15"/>
    </row>
    <row r="946">
      <c r="A946" s="15"/>
      <c r="B946" s="15"/>
      <c r="C946" s="15"/>
      <c r="D946" s="15"/>
      <c r="E946" s="15"/>
    </row>
    <row r="947">
      <c r="A947" s="15"/>
      <c r="B947" s="15"/>
      <c r="C947" s="15"/>
      <c r="D947" s="15"/>
      <c r="E947" s="15"/>
    </row>
    <row r="948">
      <c r="A948" s="15"/>
      <c r="B948" s="15"/>
      <c r="C948" s="15"/>
      <c r="D948" s="15"/>
      <c r="E948" s="15"/>
    </row>
    <row r="949">
      <c r="A949" s="15"/>
      <c r="B949" s="15"/>
      <c r="C949" s="15"/>
      <c r="D949" s="15"/>
      <c r="E949" s="15"/>
    </row>
    <row r="950">
      <c r="A950" s="15"/>
      <c r="B950" s="15"/>
      <c r="C950" s="15"/>
      <c r="D950" s="15"/>
      <c r="E950" s="15"/>
    </row>
    <row r="951">
      <c r="A951" s="15"/>
      <c r="B951" s="15"/>
      <c r="C951" s="15"/>
      <c r="D951" s="15"/>
      <c r="E951" s="15"/>
    </row>
    <row r="952">
      <c r="A952" s="15"/>
      <c r="B952" s="15"/>
      <c r="C952" s="15"/>
      <c r="D952" s="15"/>
      <c r="E952" s="15"/>
    </row>
    <row r="953">
      <c r="A953" s="15"/>
      <c r="B953" s="15"/>
      <c r="C953" s="15"/>
      <c r="D953" s="15"/>
      <c r="E953" s="15"/>
    </row>
    <row r="954">
      <c r="A954" s="15"/>
      <c r="B954" s="15"/>
      <c r="C954" s="15"/>
      <c r="D954" s="15"/>
      <c r="E954" s="15"/>
    </row>
    <row r="955">
      <c r="A955" s="15"/>
      <c r="B955" s="15"/>
      <c r="C955" s="15"/>
      <c r="D955" s="15"/>
      <c r="E955" s="15"/>
    </row>
    <row r="956">
      <c r="A956" s="15"/>
      <c r="B956" s="15"/>
      <c r="C956" s="15"/>
      <c r="D956" s="15"/>
      <c r="E956" s="15"/>
    </row>
    <row r="957">
      <c r="A957" s="15"/>
      <c r="B957" s="15"/>
      <c r="C957" s="15"/>
      <c r="D957" s="15"/>
      <c r="E957" s="15"/>
    </row>
    <row r="958">
      <c r="A958" s="15"/>
      <c r="B958" s="15"/>
      <c r="C958" s="15"/>
      <c r="D958" s="15"/>
      <c r="E958" s="15"/>
    </row>
    <row r="959">
      <c r="A959" s="15"/>
      <c r="B959" s="15"/>
      <c r="C959" s="15"/>
      <c r="D959" s="15"/>
      <c r="E959" s="15"/>
    </row>
    <row r="960">
      <c r="A960" s="15"/>
      <c r="B960" s="15"/>
      <c r="C960" s="15"/>
      <c r="D960" s="15"/>
      <c r="E960" s="15"/>
    </row>
    <row r="961">
      <c r="A961" s="15"/>
      <c r="B961" s="15"/>
      <c r="C961" s="15"/>
      <c r="D961" s="15"/>
      <c r="E961" s="15"/>
    </row>
    <row r="962">
      <c r="A962" s="15"/>
      <c r="B962" s="15"/>
      <c r="C962" s="15"/>
      <c r="D962" s="15"/>
      <c r="E962" s="15"/>
    </row>
    <row r="963">
      <c r="A963" s="15"/>
      <c r="B963" s="15"/>
      <c r="C963" s="15"/>
      <c r="D963" s="15"/>
      <c r="E963" s="15"/>
    </row>
    <row r="964">
      <c r="A964" s="15"/>
      <c r="B964" s="15"/>
      <c r="C964" s="15"/>
      <c r="D964" s="15"/>
      <c r="E964" s="15"/>
    </row>
    <row r="965">
      <c r="A965" s="15"/>
      <c r="B965" s="15"/>
      <c r="C965" s="15"/>
      <c r="D965" s="15"/>
      <c r="E965" s="15"/>
    </row>
    <row r="966">
      <c r="A966" s="15"/>
      <c r="B966" s="15"/>
      <c r="C966" s="15"/>
      <c r="D966" s="15"/>
      <c r="E966" s="15"/>
    </row>
    <row r="967">
      <c r="A967" s="15"/>
      <c r="B967" s="15"/>
      <c r="C967" s="15"/>
      <c r="D967" s="15"/>
      <c r="E967" s="15"/>
    </row>
    <row r="968">
      <c r="A968" s="15"/>
      <c r="B968" s="15"/>
      <c r="C968" s="15"/>
      <c r="D968" s="15"/>
      <c r="E968" s="15"/>
    </row>
    <row r="969">
      <c r="A969" s="15"/>
      <c r="B969" s="15"/>
      <c r="C969" s="15"/>
      <c r="D969" s="15"/>
      <c r="E969" s="15"/>
    </row>
    <row r="970">
      <c r="A970" s="15"/>
      <c r="B970" s="15"/>
      <c r="C970" s="15"/>
      <c r="D970" s="15"/>
      <c r="E970" s="15"/>
    </row>
    <row r="971">
      <c r="A971" s="15"/>
      <c r="B971" s="15"/>
      <c r="C971" s="15"/>
      <c r="D971" s="15"/>
      <c r="E971" s="15"/>
    </row>
    <row r="972">
      <c r="A972" s="15"/>
      <c r="B972" s="15"/>
      <c r="C972" s="15"/>
      <c r="D972" s="15"/>
      <c r="E972" s="15"/>
    </row>
    <row r="973">
      <c r="A973" s="15"/>
      <c r="B973" s="15"/>
      <c r="C973" s="15"/>
      <c r="D973" s="15"/>
      <c r="E973" s="15"/>
    </row>
    <row r="974">
      <c r="A974" s="15"/>
      <c r="B974" s="15"/>
      <c r="C974" s="15"/>
      <c r="D974" s="15"/>
      <c r="E974" s="15"/>
    </row>
    <row r="975">
      <c r="A975" s="15"/>
      <c r="B975" s="15"/>
      <c r="C975" s="15"/>
      <c r="D975" s="15"/>
      <c r="E975" s="15"/>
    </row>
    <row r="976">
      <c r="A976" s="15"/>
      <c r="B976" s="15"/>
      <c r="C976" s="15"/>
      <c r="D976" s="15"/>
      <c r="E976" s="15"/>
    </row>
    <row r="977">
      <c r="A977" s="15"/>
      <c r="B977" s="15"/>
      <c r="C977" s="15"/>
      <c r="D977" s="15"/>
      <c r="E977" s="15"/>
    </row>
    <row r="978">
      <c r="A978" s="15"/>
      <c r="B978" s="15"/>
      <c r="C978" s="15"/>
      <c r="D978" s="15"/>
      <c r="E978" s="15"/>
    </row>
    <row r="979">
      <c r="A979" s="15"/>
      <c r="B979" s="15"/>
      <c r="C979" s="15"/>
      <c r="D979" s="15"/>
      <c r="E979" s="15"/>
    </row>
    <row r="980">
      <c r="A980" s="15"/>
      <c r="B980" s="15"/>
      <c r="C980" s="15"/>
      <c r="D980" s="15"/>
      <c r="E980" s="15"/>
    </row>
    <row r="981">
      <c r="A981" s="15"/>
      <c r="B981" s="15"/>
      <c r="C981" s="15"/>
      <c r="D981" s="15"/>
      <c r="E981" s="15"/>
    </row>
    <row r="982">
      <c r="A982" s="15"/>
      <c r="B982" s="15"/>
      <c r="C982" s="15"/>
      <c r="D982" s="15"/>
      <c r="E982" s="15"/>
    </row>
    <row r="983">
      <c r="A983" s="15"/>
      <c r="B983" s="15"/>
      <c r="C983" s="15"/>
      <c r="D983" s="15"/>
      <c r="E983" s="15"/>
    </row>
    <row r="984">
      <c r="A984" s="15"/>
      <c r="B984" s="15"/>
      <c r="C984" s="15"/>
      <c r="D984" s="15"/>
      <c r="E984" s="15"/>
    </row>
    <row r="985">
      <c r="A985" s="15"/>
      <c r="B985" s="15"/>
      <c r="C985" s="15"/>
      <c r="D985" s="15"/>
      <c r="E985" s="15"/>
    </row>
    <row r="986">
      <c r="A986" s="15"/>
      <c r="B986" s="15"/>
      <c r="C986" s="15"/>
      <c r="D986" s="15"/>
      <c r="E986" s="15"/>
    </row>
    <row r="987">
      <c r="A987" s="15"/>
      <c r="B987" s="15"/>
      <c r="C987" s="15"/>
      <c r="D987" s="15"/>
      <c r="E987" s="15"/>
    </row>
    <row r="988">
      <c r="A988" s="15"/>
      <c r="B988" s="15"/>
      <c r="C988" s="15"/>
      <c r="D988" s="15"/>
      <c r="E988" s="15"/>
    </row>
    <row r="989">
      <c r="A989" s="15"/>
      <c r="B989" s="15"/>
      <c r="C989" s="15"/>
      <c r="D989" s="15"/>
      <c r="E989" s="15"/>
    </row>
    <row r="990">
      <c r="A990" s="15"/>
      <c r="B990" s="15"/>
      <c r="C990" s="15"/>
      <c r="D990" s="15"/>
      <c r="E990" s="15"/>
    </row>
    <row r="991">
      <c r="A991" s="15"/>
      <c r="B991" s="15"/>
      <c r="C991" s="15"/>
      <c r="D991" s="15"/>
      <c r="E991" s="15"/>
    </row>
    <row r="992">
      <c r="A992" s="15"/>
      <c r="B992" s="15"/>
      <c r="C992" s="15"/>
      <c r="D992" s="15"/>
      <c r="E992" s="15"/>
    </row>
    <row r="993">
      <c r="A993" s="15"/>
      <c r="B993" s="15"/>
      <c r="C993" s="15"/>
      <c r="D993" s="15"/>
      <c r="E993" s="15"/>
    </row>
    <row r="994">
      <c r="A994" s="15"/>
      <c r="B994" s="15"/>
      <c r="C994" s="15"/>
      <c r="D994" s="15"/>
      <c r="E994" s="15"/>
    </row>
    <row r="995">
      <c r="A995" s="15"/>
      <c r="B995" s="15"/>
      <c r="C995" s="15"/>
      <c r="D995" s="15"/>
      <c r="E995" s="15"/>
    </row>
    <row r="996">
      <c r="A996" s="15"/>
      <c r="B996" s="15"/>
      <c r="C996" s="15"/>
      <c r="D996" s="15"/>
      <c r="E996" s="15"/>
    </row>
    <row r="997">
      <c r="A997" s="15"/>
      <c r="B997" s="15"/>
      <c r="C997" s="15"/>
      <c r="D997" s="15"/>
      <c r="E997" s="15"/>
    </row>
    <row r="998">
      <c r="A998" s="15"/>
      <c r="B998" s="15"/>
      <c r="C998" s="15"/>
      <c r="D998" s="15"/>
      <c r="E998" s="15"/>
    </row>
    <row r="999">
      <c r="A999" s="15"/>
      <c r="B999" s="15"/>
      <c r="C999" s="15"/>
      <c r="D999" s="15"/>
      <c r="E999" s="15"/>
    </row>
    <row r="1000">
      <c r="A1000" s="15"/>
      <c r="B1000" s="15"/>
      <c r="C1000" s="15"/>
      <c r="D1000" s="15"/>
      <c r="E1000" s="15"/>
    </row>
  </sheetData>
  <mergeCells count="3">
    <mergeCell ref="A9:F9"/>
    <mergeCell ref="A1:F1"/>
    <mergeCell ref="A16:F16"/>
  </mergeCells>
  <drawing r:id="rId2"/>
  <legacyDrawing r:id="rId3"/>
</worksheet>
</file>